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0" windowWidth="10260" windowHeight="10350" tabRatio="422" activeTab="0"/>
  </bookViews>
  <sheets>
    <sheet name="2021-22" sheetId="1" r:id="rId1"/>
  </sheets>
  <definedNames>
    <definedName name="_xlnm.Print_Area" localSheetId="0">'2021-22'!$A$1:$G$121</definedName>
  </definedNames>
  <calcPr fullCalcOnLoad="1"/>
</workbook>
</file>

<file path=xl/sharedStrings.xml><?xml version="1.0" encoding="utf-8"?>
<sst xmlns="http://schemas.openxmlformats.org/spreadsheetml/2006/main" count="328" uniqueCount="154">
  <si>
    <t/>
  </si>
  <si>
    <t>Функционирование высшего должностного лица субъекта Российской Федерации и муниципального образования</t>
  </si>
  <si>
    <t>0102</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</si>
  <si>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</si>
  <si>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</si>
  <si>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</si>
  <si>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Аппарат представительного органа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</si>
  <si>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</si>
  <si>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</si>
  <si>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Резервные фонды</t>
  </si>
  <si>
    <t>0111</t>
  </si>
  <si>
    <t>Другие общегосударственные вопросы</t>
  </si>
  <si>
    <t>0113</t>
  </si>
  <si>
    <t>Защита населения и территории от чрезвычайных ситуаций природного и техногенного характера, гражданская оборона</t>
  </si>
  <si>
    <t>0309</t>
  </si>
  <si>
    <t>Благоустройство</t>
  </si>
  <si>
    <t>0503</t>
  </si>
  <si>
    <t>0707</t>
  </si>
  <si>
    <t>Культура</t>
  </si>
  <si>
    <t>0801</t>
  </si>
  <si>
    <t>Охрана семьи и детства</t>
  </si>
  <si>
    <t>1004</t>
  </si>
  <si>
    <t>Массовый спорт</t>
  </si>
  <si>
    <t>1102</t>
  </si>
  <si>
    <t>Периодическая печать и издательства</t>
  </si>
  <si>
    <t>1202</t>
  </si>
  <si>
    <t xml:space="preserve">                                                      Итого:</t>
  </si>
  <si>
    <t>Компенсация депутатам, осуществляющие свои полномочия на непостоянной основе</t>
  </si>
  <si>
    <t>Код раздела, подраздела (ФКР)</t>
  </si>
  <si>
    <t>Код целевой статьи (КЦСР)</t>
  </si>
  <si>
    <t>0705</t>
  </si>
  <si>
    <t>Профессиональная подготовка, переподготовка и повышение квалификации</t>
  </si>
  <si>
    <t>0107</t>
  </si>
  <si>
    <t>Периодические издания, учрежденные исполнительными органами МО</t>
  </si>
  <si>
    <t>Код вида расходов (КВР)</t>
  </si>
  <si>
    <t>Расходы на предоставление доплат к пенсии лицам, замещавшим муниципальные должности и должности муниципальной службы</t>
  </si>
  <si>
    <t xml:space="preserve">Наименование </t>
  </si>
  <si>
    <t>Формирование архивных фондов органов местного самоуправления, муниципальных предприятий и учреждений</t>
  </si>
  <si>
    <t>0804</t>
  </si>
  <si>
    <t>0800</t>
  </si>
  <si>
    <t>Местная администрация</t>
  </si>
  <si>
    <t>Депутаты, осуществляющие свою деятельность на постоянной основе</t>
  </si>
  <si>
    <t>Проведение выборов и референдумов</t>
  </si>
  <si>
    <t>Образование</t>
  </si>
  <si>
    <t>0700</t>
  </si>
  <si>
    <t>1000</t>
  </si>
  <si>
    <t>Общегосударственные вопросы</t>
  </si>
  <si>
    <t>0100</t>
  </si>
  <si>
    <t>Закупка товаров, работ и услуг для государственных (муниципальных) нужд</t>
  </si>
  <si>
    <t>200</t>
  </si>
  <si>
    <t>Социальное обеспечение и иные выплаты населению населения</t>
  </si>
  <si>
    <t>Иные бюджетные ассигнования</t>
  </si>
  <si>
    <t>Обеспечение проведения выборов и референдумов (967)</t>
  </si>
  <si>
    <t>Другие вопросы в области  культуры, кинематографии</t>
  </si>
  <si>
    <t>Социальная политика</t>
  </si>
  <si>
    <t>Муниципальная программа мероприятий, направленных на решение вопроса местного значения по осуществлению благоустройства территории муниципального образования</t>
  </si>
  <si>
    <t>Муниципальная программа мероприятий, направленных на решение вопроса местного значения по организации и проведению праздничных и иных зрелищных мероприятий</t>
  </si>
  <si>
    <t>Муниципальная программа мероприятий, направленных на решение вопроса местного значения  по организации и проведению досуговых мероприятий для жителей муниципального образования</t>
  </si>
  <si>
    <t>Периодические издания, утвержденные представительными органами МО</t>
  </si>
  <si>
    <t>Государственный заказ на проведение переподготовки и повышение квалификации</t>
  </si>
  <si>
    <t xml:space="preserve">Резервный фонд местной администрации </t>
  </si>
  <si>
    <t>Депутаты представительного органа  муниципального образования</t>
  </si>
  <si>
    <t>0300</t>
  </si>
  <si>
    <t>Жилищно-коммунальное хозяйство</t>
  </si>
  <si>
    <t>0500</t>
  </si>
  <si>
    <t>Культура, кинематография</t>
  </si>
  <si>
    <t>1100</t>
  </si>
  <si>
    <t>Средства массовой информации</t>
  </si>
  <si>
    <t>1200</t>
  </si>
  <si>
    <t>Руководство и управление в сфере установленных функций органов местного самоуправления</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</si>
  <si>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</si>
  <si>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Уплата членских взносов на осуществление деятельности Совета муниципальных образований Санкт-Петербурга и содержание его органов</t>
  </si>
  <si>
    <t>Национальная безопасность и правоохранительная деятельность</t>
  </si>
  <si>
    <t>Физическая культура и спорт</t>
  </si>
  <si>
    <t>100</t>
  </si>
  <si>
    <t>Условно утвержденные расходы</t>
  </si>
  <si>
    <t xml:space="preserve">Муниципальная программа мероприятий, направленных на решение вопроса местного значения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</si>
  <si>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Охрана окружающей среды</t>
  </si>
  <si>
    <t>0600</t>
  </si>
  <si>
    <t>Другие вопросы в области охраны окружающей среды</t>
  </si>
  <si>
    <t>0605</t>
  </si>
  <si>
    <t>Муниципальная программа мероприятий, направленных на решение вопроса местного значения по охране окружающей среды в границах муниципального образования</t>
  </si>
  <si>
    <t>Расходы на исполнение государственного полномочия Санкт-Петербурга по выплате денежных средств на содержание ребенка в семье опекуна и приемной семье за счет субвенций из бюджета Санкт-Петербурга</t>
  </si>
  <si>
    <t xml:space="preserve">Социальное обеспечение и иные выплаты населению </t>
  </si>
  <si>
    <t>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Санкт-Петербурга</t>
  </si>
  <si>
    <t>Расходы на исполнение государственного полномочия Санкт-Петербурга по организации и осуществлению  деятельности по  опеке и попечительству за счет субвенций из бюджета Санкт-Петербурга</t>
  </si>
  <si>
    <t xml:space="preserve">Муниципальная программа мероприятий, направленных на решение вопроса местного значения по содержанию учрежденного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информации </t>
  </si>
  <si>
    <t>Содержание и материальное обеспечение деятельности избирательной комиссии муниципального образования, действующей на постоянной основе</t>
  </si>
  <si>
    <t>00200 00000</t>
  </si>
  <si>
    <t>00200 00010</t>
  </si>
  <si>
    <t>00200 00021</t>
  </si>
  <si>
    <t>00200 00022</t>
  </si>
  <si>
    <t>00200 00023</t>
  </si>
  <si>
    <t>Содержание и обеспечение деятельности главы местной администрации</t>
  </si>
  <si>
    <t>00200 00031</t>
  </si>
  <si>
    <t xml:space="preserve">Содержание и обеспечение деятельности местной администрации </t>
  </si>
  <si>
    <t>00200 00032</t>
  </si>
  <si>
    <t>00200  G0850</t>
  </si>
  <si>
    <t>Расходы на исполнение государственного полномочия по составлению протоколов об административных правонарушениях за счет субвенций из бюджета Санкт-Петербурга</t>
  </si>
  <si>
    <t>09200  G0100</t>
  </si>
  <si>
    <t>07000 00060</t>
  </si>
  <si>
    <t>09000 00070</t>
  </si>
  <si>
    <t>33000 00470</t>
  </si>
  <si>
    <t>Национальная экономика</t>
  </si>
  <si>
    <t>0400</t>
  </si>
  <si>
    <t>Общеэкономические вопросы</t>
  </si>
  <si>
    <t>0401</t>
  </si>
  <si>
    <t>51000 00100</t>
  </si>
  <si>
    <t>60000 00130</t>
  </si>
  <si>
    <t>41000 00170</t>
  </si>
  <si>
    <t>51200 00240</t>
  </si>
  <si>
    <t>50500 00230</t>
  </si>
  <si>
    <t>51100 G0860</t>
  </si>
  <si>
    <t>51100 G0870</t>
  </si>
  <si>
    <t>45000 00200</t>
  </si>
  <si>
    <t>45700 00251</t>
  </si>
  <si>
    <t>45700 00252</t>
  </si>
  <si>
    <t>02000 00050</t>
  </si>
  <si>
    <t>09200 00900</t>
  </si>
  <si>
    <t>42800 00180</t>
  </si>
  <si>
    <t>45001 00560</t>
  </si>
  <si>
    <t>09205 00440</t>
  </si>
  <si>
    <t>Муниципальная программа мероприятий, направленных на решение вопроса местного значения по осуществлению защиты прав потребителей</t>
  </si>
  <si>
    <t>Местная администрация внутригородского муниципального образования Санкт-Петербурга муниципальный округ Сергиевское (916)</t>
  </si>
  <si>
    <t>Муниципальный совет внутригородского муниципального образования Санкт-Петербурга муниципальный округ Сергиевское (978)</t>
  </si>
  <si>
    <t>Муниципальная программа мероприятий, направленных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 организации и проведению официальных физкультурных мероприятий, физкультурно-оздоровительных мероприятий и спортивных мероприятий внутригородского муниципального образования Санкт-Петербурга муниципальный округ Сергиевское</t>
  </si>
  <si>
    <t>Избирательная комиссия внутригородского муниципального образования Санкт-Петербурга муниципальный округ Сергиевское  (967)</t>
  </si>
  <si>
    <t>Муниципальная программа мероприятий, направленных на решение вопроса местного значения по информированию населения муниципальный округ Сергиевское о деятельности местной администрации и муниципального совета внутригородского муниципального образования Санкт-Петербурга муниципальный округ Сергиевское</t>
  </si>
  <si>
    <t xml:space="preserve">Молодежная политика </t>
  </si>
  <si>
    <t>Другие вопросы в области образования</t>
  </si>
  <si>
    <t>0709</t>
  </si>
  <si>
    <t>43101 00191</t>
  </si>
  <si>
    <t xml:space="preserve">Муниципальная программа по участию в создании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муниципального образования, социальную и культурную адаптацию мигрантов, профилактику межнациональных  (межэтнических) конфликтов внутригородского муниципального образования Санкт-Петербурга муниципальный округ Сергиевское </t>
  </si>
  <si>
    <t>Муниципальная  программа мероприятий, направленных на решение вопроса местного значения по содействию исполнительным органам государственной власти Санкт-Петербурга  в установленном порядке  сбора и обмена информацией в области защиты населения и территории от чрезвычайных ситуаций, обеспечение своевременного информирования населения об угрозе возникновения или о возникновении чрезвычайной ситуации, проведение подготовки и обучения неработающего населения способам защиты и действиям в чрезвычайных ситуациях, а также способам защиты от опасностей, возникающих при ведении военных действий или вследствие этих действий</t>
  </si>
  <si>
    <t>Муниципальная  программа мероприятий,  направленных на решение вопроса местного значения  по участию в организации и финансировании временного трудоустройства несовершеннолетних в возрасте от 14 до 18 лет в свободное от учебы время</t>
  </si>
  <si>
    <t>800</t>
  </si>
  <si>
    <t>Муниципальная программа мероприятий, направленных на решение вопроса местного значения в области  профилактики терроризма и экстремизма, а также в минимизации и (или) ликвидации последствий их проявлений.</t>
  </si>
  <si>
    <t>Приложение № 8</t>
  </si>
  <si>
    <t>21900 00090</t>
  </si>
  <si>
    <t>21900 00000</t>
  </si>
  <si>
    <t xml:space="preserve">Муниципальная программа мероприятий, направленных на решение вопроса местного значения по проведению работ по военно-патриотическому воспитанию граждан </t>
  </si>
  <si>
    <t>79501 00520</t>
  </si>
  <si>
    <t>79502 00570</t>
  </si>
  <si>
    <t>79504 00490</t>
  </si>
  <si>
    <t>79503 00540</t>
  </si>
  <si>
    <t>Социальное обеспечение и иные выплаты населению</t>
  </si>
  <si>
    <t xml:space="preserve">Социальное обеспечение населения </t>
  </si>
  <si>
    <t>1003</t>
  </si>
  <si>
    <t>№ п/п</t>
  </si>
  <si>
    <t>ВЕДОМСТВЕННАЯ СТРУКТУРА РАСХОДОВ БЮДЖЕТА ВНУТРИГОРОДСКОГО МУНИЦИПАЛЬНОГО ОБРАЗОВАНИЯ САНКТ-ПЕТЕРБУРГА                       МУНИЦИПАЛЬНЫЙ  ОКРУГ СЕРГИЕВСКОЕ НА  2022-2023 гг</t>
  </si>
  <si>
    <t>2022 г. (тыс.руб.)</t>
  </si>
  <si>
    <t>2023 г.  (тыс.руб.)</t>
  </si>
  <si>
    <t>Муниципальная программа мероприятий, направленных на решение вопроса местного значения в области реализации мер ро профилактике дорожно-транспортного травматизма на территории МО Сергиевское</t>
  </si>
  <si>
    <t>к Решению МС МО МО Сергиевское № 13/1 от 17.12.2020г.</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</si>
</sst>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dd\,\ mmmm\ dd\,\ yyyy"/>
    <numFmt numFmtId="181" formatCode="#\ ##0.00&quot;р.&quot;;\-#\ ##0.00&quot;р.&quot;"/>
    <numFmt numFmtId="182" formatCode="_-* #,##0.00[$р.-419]_-;\-* #,##0.00[$р.-419]_-;_-* &quot;-&quot;??[$р.-419]_-;_-@_-"/>
    <numFmt numFmtId="183" formatCode="#,##0.00_р_."/>
    <numFmt numFmtId="184" formatCode="0.0"/>
    <numFmt numFmtId="185" formatCode="#,##0.000_р_."/>
    <numFmt numFmtId="186" formatCode="#,##0.0"/>
    <numFmt numFmtId="187" formatCode="#,##0.0000000000000"/>
    <numFmt numFmtId="188" formatCode="#,##0.000000000000"/>
    <numFmt numFmtId="189" formatCode="#,##0.00000000000"/>
    <numFmt numFmtId="190" formatCode="#,##0.0000000000"/>
    <numFmt numFmtId="191" formatCode="#,##0.000000000"/>
    <numFmt numFmtId="192" formatCode="#,##0.00000000"/>
    <numFmt numFmtId="193" formatCode="#,##0.0000000"/>
    <numFmt numFmtId="194" formatCode="#,##0.000000"/>
    <numFmt numFmtId="195" formatCode="#,##0.00000"/>
    <numFmt numFmtId="196" formatCode="#,##0.0000"/>
    <numFmt numFmtId="197" formatCode="#,##0.000"/>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000000"/>
    <numFmt numFmtId="203" formatCode="0.000000"/>
    <numFmt numFmtId="204" formatCode="0.00000"/>
    <numFmt numFmtId="205" formatCode="0.0000"/>
    <numFmt numFmtId="206" formatCode="0.000"/>
    <numFmt numFmtId="207" formatCode="#,##0.00000000000000"/>
    <numFmt numFmtId="208" formatCode="#,##0.000000000000000"/>
  </numFmts>
  <fonts count="48">
    <font>
      <sz val="10"/>
      <color indexed="8"/>
      <name val="Arial"/>
      <family val="0"/>
    </font>
    <font>
      <sz val="11"/>
      <color indexed="8"/>
      <name val="Calibri"/>
      <family val="0"/>
    </font>
    <font>
      <b/>
      <sz val="11"/>
      <color indexed="8"/>
      <name val="Calibri"/>
      <family val="2"/>
    </font>
    <font>
      <sz val="9"/>
      <color indexed="8"/>
      <name val="Calibri"/>
      <family val="2"/>
    </font>
    <font>
      <b/>
      <sz val="9"/>
      <color indexed="8"/>
      <name val="Calibri"/>
      <family val="2"/>
    </font>
    <font>
      <b/>
      <sz val="10"/>
      <color indexed="8"/>
      <name val="Arial"/>
      <family val="2"/>
    </font>
    <font>
      <sz val="9"/>
      <color indexed="8"/>
      <name val="Arial"/>
      <family val="2"/>
    </font>
    <font>
      <b/>
      <sz val="10"/>
      <name val="Arial Cyr"/>
      <family val="2"/>
    </font>
    <font>
      <sz val="10"/>
      <color indexed="8"/>
      <name val="Calibri"/>
      <family val="2"/>
    </font>
    <font>
      <b/>
      <sz val="10"/>
      <color indexed="8"/>
      <name val="Calibri"/>
      <family val="2"/>
    </font>
    <font>
      <b/>
      <sz val="9"/>
      <name val="Calibri"/>
      <family val="2"/>
    </font>
    <font>
      <b/>
      <sz val="9"/>
      <color indexed="8"/>
      <name val="Arial"/>
      <family val="2"/>
    </font>
    <font>
      <sz val="9"/>
      <name val="Calibri"/>
      <family val="2"/>
    </font>
    <font>
      <sz val="11"/>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Calibri"/>
      <family val="2"/>
    </font>
    <font>
      <b/>
      <sz val="1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thin"/>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style="thin"/>
      <bottom style="thin"/>
    </border>
    <border>
      <left style="medium"/>
      <right style="medium"/>
      <top style="thin"/>
      <bottom style="thin"/>
    </border>
    <border>
      <left style="medium"/>
      <right style="thin"/>
      <top>
        <color indexed="63"/>
      </top>
      <bottom>
        <color indexed="63"/>
      </bottom>
    </border>
    <border>
      <left style="thin"/>
      <right style="thin"/>
      <top>
        <color indexed="63"/>
      </top>
      <bottom>
        <color indexed="63"/>
      </bottom>
    </border>
    <border>
      <left style="medium"/>
      <right style="medium"/>
      <top style="medium"/>
      <bottom style="medium"/>
    </border>
    <border>
      <left>
        <color indexed="63"/>
      </left>
      <right style="medium"/>
      <top style="thin"/>
      <bottom style="thin"/>
    </border>
    <border>
      <left style="thin"/>
      <right>
        <color indexed="63"/>
      </right>
      <top>
        <color indexed="63"/>
      </top>
      <bottom>
        <color indexed="63"/>
      </bottom>
    </border>
    <border>
      <left>
        <color indexed="63"/>
      </left>
      <right style="medium"/>
      <top style="medium"/>
      <bottom style="thin"/>
    </border>
    <border>
      <left>
        <color indexed="63"/>
      </left>
      <right style="medium"/>
      <top>
        <color indexed="63"/>
      </top>
      <bottom style="thin"/>
    </border>
    <border>
      <left>
        <color indexed="63"/>
      </left>
      <right style="medium"/>
      <top style="medium"/>
      <bottom style="medium"/>
    </border>
    <border>
      <left style="medium"/>
      <right style="medium"/>
      <top>
        <color indexed="63"/>
      </top>
      <bottom style="thin"/>
    </border>
    <border>
      <left style="medium"/>
      <right style="medium"/>
      <top style="thin"/>
      <bottom>
        <color indexed="63"/>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style="medium"/>
      <top style="thin"/>
      <bottom>
        <color indexed="63"/>
      </bottom>
    </border>
    <border>
      <left style="medium"/>
      <right>
        <color indexed="63"/>
      </right>
      <top style="medium"/>
      <bottom style="medium"/>
    </border>
    <border>
      <left>
        <color indexed="63"/>
      </left>
      <right>
        <color indexed="63"/>
      </right>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178" fontId="1" fillId="0" borderId="0" applyFont="0" applyFill="0" applyBorder="0" applyAlignment="0" applyProtection="0"/>
    <xf numFmtId="176" fontId="1"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47" fillId="32" borderId="0" applyNumberFormat="0" applyBorder="0" applyAlignment="0" applyProtection="0"/>
  </cellStyleXfs>
  <cellXfs count="128">
    <xf numFmtId="0" fontId="0" fillId="0" borderId="0" xfId="0" applyAlignment="1">
      <alignment/>
    </xf>
    <xf numFmtId="0" fontId="3" fillId="0" borderId="10" xfId="0" applyFont="1" applyFill="1" applyBorder="1" applyAlignment="1">
      <alignment wrapText="1"/>
    </xf>
    <xf numFmtId="0" fontId="4" fillId="0" borderId="10" xfId="0" applyFont="1" applyFill="1" applyBorder="1" applyAlignment="1">
      <alignment wrapText="1"/>
    </xf>
    <xf numFmtId="0" fontId="0" fillId="0" borderId="0" xfId="0" applyFill="1" applyAlignment="1">
      <alignment/>
    </xf>
    <xf numFmtId="4" fontId="0" fillId="0" borderId="0" xfId="0" applyNumberFormat="1" applyFill="1" applyAlignment="1">
      <alignment/>
    </xf>
    <xf numFmtId="0" fontId="4" fillId="0" borderId="10" xfId="0" applyFont="1" applyFill="1" applyBorder="1" applyAlignment="1">
      <alignment horizontal="center" wrapText="1"/>
    </xf>
    <xf numFmtId="0" fontId="0" fillId="0" borderId="0" xfId="0" applyFont="1" applyFill="1" applyAlignment="1">
      <alignment/>
    </xf>
    <xf numFmtId="49" fontId="4" fillId="0" borderId="10" xfId="0" applyNumberFormat="1" applyFont="1" applyFill="1" applyBorder="1" applyAlignment="1">
      <alignment horizontal="center" wrapText="1"/>
    </xf>
    <xf numFmtId="0" fontId="3" fillId="0" borderId="10" xfId="0" applyFont="1" applyFill="1" applyBorder="1" applyAlignment="1">
      <alignment horizontal="center" wrapText="1"/>
    </xf>
    <xf numFmtId="49" fontId="3" fillId="0" borderId="10" xfId="0" applyNumberFormat="1" applyFont="1" applyFill="1" applyBorder="1" applyAlignment="1">
      <alignment horizontal="center" wrapText="1"/>
    </xf>
    <xf numFmtId="183" fontId="0" fillId="0" borderId="0" xfId="0" applyNumberFormat="1" applyFill="1" applyAlignment="1">
      <alignment/>
    </xf>
    <xf numFmtId="0" fontId="0" fillId="0" borderId="0" xfId="0" applyFill="1" applyAlignment="1">
      <alignment wrapText="1"/>
    </xf>
    <xf numFmtId="0" fontId="0" fillId="0" borderId="0" xfId="0" applyFill="1" applyAlignment="1">
      <alignment horizontal="right" wrapText="1"/>
    </xf>
    <xf numFmtId="0" fontId="2" fillId="0" borderId="10" xfId="0" applyFont="1" applyFill="1" applyBorder="1" applyAlignment="1">
      <alignment horizontal="left" vertical="center" wrapText="1"/>
    </xf>
    <xf numFmtId="0" fontId="0" fillId="0" borderId="0" xfId="0" applyAlignment="1">
      <alignment/>
    </xf>
    <xf numFmtId="0" fontId="6" fillId="0" borderId="0" xfId="0" applyFont="1" applyFill="1" applyBorder="1" applyAlignment="1">
      <alignment horizontal="center" vertical="center" wrapText="1"/>
    </xf>
    <xf numFmtId="186" fontId="2" fillId="0" borderId="0" xfId="0" applyNumberFormat="1" applyFont="1" applyFill="1" applyBorder="1" applyAlignment="1">
      <alignment horizontal="right" vertical="center"/>
    </xf>
    <xf numFmtId="183" fontId="2" fillId="0" borderId="0" xfId="0" applyNumberFormat="1" applyFont="1" applyFill="1" applyBorder="1" applyAlignment="1">
      <alignment wrapText="1"/>
    </xf>
    <xf numFmtId="2" fontId="0" fillId="0" borderId="0" xfId="0" applyNumberFormat="1" applyFill="1" applyBorder="1" applyAlignment="1">
      <alignment/>
    </xf>
    <xf numFmtId="183" fontId="1" fillId="0" borderId="0" xfId="0" applyNumberFormat="1" applyFont="1" applyFill="1" applyBorder="1" applyAlignment="1">
      <alignment wrapText="1"/>
    </xf>
    <xf numFmtId="2" fontId="5" fillId="0" borderId="0" xfId="0" applyNumberFormat="1" applyFont="1" applyFill="1" applyBorder="1" applyAlignment="1">
      <alignment/>
    </xf>
    <xf numFmtId="2" fontId="0" fillId="0" borderId="0" xfId="0" applyNumberFormat="1" applyFont="1" applyFill="1" applyBorder="1" applyAlignment="1">
      <alignment/>
    </xf>
    <xf numFmtId="183" fontId="0" fillId="0" borderId="0" xfId="0" applyNumberFormat="1" applyFill="1" applyBorder="1" applyAlignment="1">
      <alignment horizontal="right" wrapText="1"/>
    </xf>
    <xf numFmtId="183" fontId="0" fillId="0" borderId="0" xfId="0" applyNumberFormat="1" applyFill="1" applyBorder="1" applyAlignment="1">
      <alignment wrapText="1"/>
    </xf>
    <xf numFmtId="2" fontId="1" fillId="0" borderId="0" xfId="0" applyNumberFormat="1" applyFont="1" applyFill="1" applyBorder="1" applyAlignment="1">
      <alignment wrapText="1"/>
    </xf>
    <xf numFmtId="183" fontId="5" fillId="0" borderId="0" xfId="0" applyNumberFormat="1" applyFont="1" applyFill="1" applyBorder="1" applyAlignment="1">
      <alignment horizontal="right" wrapText="1"/>
    </xf>
    <xf numFmtId="2" fontId="2" fillId="0" borderId="0" xfId="0" applyNumberFormat="1" applyFont="1" applyFill="1" applyBorder="1" applyAlignment="1">
      <alignment wrapText="1"/>
    </xf>
    <xf numFmtId="49" fontId="0" fillId="0" borderId="0" xfId="0" applyNumberFormat="1" applyFill="1" applyAlignment="1">
      <alignment/>
    </xf>
    <xf numFmtId="49" fontId="3" fillId="0" borderId="10" xfId="0" applyNumberFormat="1" applyFont="1" applyFill="1" applyBorder="1" applyAlignment="1">
      <alignment horizontal="center" vertical="center" wrapText="1"/>
    </xf>
    <xf numFmtId="49" fontId="0" fillId="0" borderId="0" xfId="0" applyNumberFormat="1" applyFill="1" applyAlignment="1">
      <alignment horizontal="left" vertical="center" wrapText="1"/>
    </xf>
    <xf numFmtId="0" fontId="2" fillId="0" borderId="10" xfId="0" applyFont="1" applyFill="1" applyBorder="1" applyAlignment="1">
      <alignment wrapText="1"/>
    </xf>
    <xf numFmtId="49" fontId="4" fillId="0" borderId="10" xfId="0" applyNumberFormat="1" applyFont="1" applyFill="1" applyBorder="1" applyAlignment="1">
      <alignment wrapText="1"/>
    </xf>
    <xf numFmtId="0" fontId="10" fillId="0" borderId="10" xfId="0" applyFont="1" applyFill="1" applyBorder="1" applyAlignment="1">
      <alignment horizontal="left" wrapText="1"/>
    </xf>
    <xf numFmtId="49" fontId="10" fillId="0" borderId="10" xfId="0" applyNumberFormat="1" applyFont="1" applyFill="1" applyBorder="1" applyAlignment="1">
      <alignment horizontal="center"/>
    </xf>
    <xf numFmtId="49" fontId="7" fillId="0" borderId="10" xfId="0" applyNumberFormat="1" applyFont="1" applyFill="1" applyBorder="1" applyAlignment="1">
      <alignment horizontal="left"/>
    </xf>
    <xf numFmtId="49" fontId="12" fillId="0" borderId="10" xfId="0" applyNumberFormat="1" applyFont="1" applyFill="1" applyBorder="1" applyAlignment="1">
      <alignment horizontal="center"/>
    </xf>
    <xf numFmtId="0" fontId="0" fillId="0" borderId="11" xfId="0" applyBorder="1" applyAlignment="1">
      <alignment/>
    </xf>
    <xf numFmtId="0" fontId="0" fillId="0" borderId="12" xfId="0" applyBorder="1" applyAlignment="1">
      <alignment/>
    </xf>
    <xf numFmtId="0" fontId="2" fillId="0" borderId="13" xfId="0" applyFont="1" applyFill="1" applyBorder="1" applyAlignment="1">
      <alignment wrapText="1"/>
    </xf>
    <xf numFmtId="49" fontId="3" fillId="0" borderId="13"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4" fillId="0" borderId="15" xfId="0" applyFont="1" applyFill="1" applyBorder="1" applyAlignment="1">
      <alignment horizontal="center" wrapText="1"/>
    </xf>
    <xf numFmtId="0" fontId="3" fillId="0" borderId="15" xfId="0" applyFont="1" applyFill="1" applyBorder="1" applyAlignment="1">
      <alignment horizontal="center" wrapText="1"/>
    </xf>
    <xf numFmtId="49" fontId="4" fillId="0" borderId="15" xfId="0" applyNumberFormat="1" applyFont="1" applyFill="1" applyBorder="1" applyAlignment="1">
      <alignment horizontal="center" wrapText="1"/>
    </xf>
    <xf numFmtId="49" fontId="3" fillId="0" borderId="15" xfId="0" applyNumberFormat="1" applyFont="1" applyFill="1" applyBorder="1" applyAlignment="1">
      <alignment horizontal="center" wrapText="1"/>
    </xf>
    <xf numFmtId="0" fontId="4" fillId="0" borderId="13" xfId="0" applyFont="1" applyFill="1" applyBorder="1" applyAlignment="1">
      <alignment vertical="center" wrapText="1"/>
    </xf>
    <xf numFmtId="0" fontId="4" fillId="0" borderId="10" xfId="0" applyFont="1" applyFill="1" applyBorder="1" applyAlignment="1">
      <alignment vertical="center" wrapText="1"/>
    </xf>
    <xf numFmtId="0" fontId="4" fillId="0" borderId="16" xfId="0" applyFont="1" applyFill="1" applyBorder="1" applyAlignment="1">
      <alignment vertical="center" wrapText="1"/>
    </xf>
    <xf numFmtId="0" fontId="4" fillId="0" borderId="0" xfId="0" applyFont="1" applyFill="1" applyBorder="1" applyAlignment="1">
      <alignment vertical="center" wrapText="1"/>
    </xf>
    <xf numFmtId="0" fontId="4" fillId="0" borderId="16" xfId="0" applyFont="1" applyFill="1" applyBorder="1" applyAlignment="1">
      <alignment wrapText="1"/>
    </xf>
    <xf numFmtId="0" fontId="4" fillId="0" borderId="17" xfId="0" applyFont="1" applyFill="1" applyBorder="1" applyAlignment="1">
      <alignment vertical="center" wrapText="1"/>
    </xf>
    <xf numFmtId="49" fontId="4" fillId="0" borderId="13" xfId="0" applyNumberFormat="1" applyFont="1" applyFill="1" applyBorder="1" applyAlignment="1">
      <alignment horizontal="center" wrapText="1"/>
    </xf>
    <xf numFmtId="0" fontId="3" fillId="0" borderId="18" xfId="0" applyFont="1" applyFill="1" applyBorder="1" applyAlignment="1">
      <alignment wrapText="1"/>
    </xf>
    <xf numFmtId="0" fontId="4" fillId="0" borderId="18" xfId="0" applyFont="1" applyFill="1" applyBorder="1" applyAlignment="1">
      <alignment vertical="center" wrapText="1"/>
    </xf>
    <xf numFmtId="0" fontId="4" fillId="0" borderId="18" xfId="0" applyFont="1" applyFill="1" applyBorder="1" applyAlignment="1">
      <alignment wrapText="1"/>
    </xf>
    <xf numFmtId="49" fontId="7" fillId="0" borderId="15" xfId="0" applyNumberFormat="1" applyFont="1" applyFill="1" applyBorder="1" applyAlignment="1">
      <alignment horizontal="center"/>
    </xf>
    <xf numFmtId="0" fontId="2" fillId="0" borderId="18" xfId="0" applyFont="1" applyFill="1" applyBorder="1" applyAlignment="1">
      <alignment wrapText="1"/>
    </xf>
    <xf numFmtId="0" fontId="0" fillId="0" borderId="0" xfId="0" applyFill="1" applyAlignment="1">
      <alignment/>
    </xf>
    <xf numFmtId="183" fontId="0" fillId="0" borderId="0" xfId="0" applyNumberFormat="1" applyAlignment="1">
      <alignment/>
    </xf>
    <xf numFmtId="4" fontId="0" fillId="0" borderId="0" xfId="0" applyNumberFormat="1" applyAlignment="1">
      <alignment/>
    </xf>
    <xf numFmtId="4" fontId="1" fillId="0" borderId="19" xfId="0" applyNumberFormat="1" applyFont="1" applyFill="1" applyBorder="1" applyAlignment="1">
      <alignment wrapText="1"/>
    </xf>
    <xf numFmtId="4" fontId="1" fillId="0" borderId="19" xfId="0" applyNumberFormat="1" applyFont="1" applyFill="1" applyBorder="1" applyAlignment="1">
      <alignment wrapText="1"/>
    </xf>
    <xf numFmtId="0" fontId="8" fillId="0" borderId="18" xfId="0" applyFont="1" applyFill="1" applyBorder="1" applyAlignment="1">
      <alignment wrapText="1"/>
    </xf>
    <xf numFmtId="0" fontId="9" fillId="0" borderId="18" xfId="0" applyFont="1" applyFill="1" applyBorder="1" applyAlignment="1">
      <alignment wrapText="1"/>
    </xf>
    <xf numFmtId="0" fontId="0" fillId="0" borderId="20" xfId="0" applyBorder="1" applyAlignment="1">
      <alignment/>
    </xf>
    <xf numFmtId="49" fontId="12" fillId="0" borderId="21" xfId="0" applyNumberFormat="1" applyFont="1" applyFill="1" applyBorder="1" applyAlignment="1">
      <alignment horizontal="center"/>
    </xf>
    <xf numFmtId="0" fontId="10" fillId="0" borderId="10" xfId="0" applyFont="1" applyFill="1" applyBorder="1" applyAlignment="1">
      <alignment wrapText="1"/>
    </xf>
    <xf numFmtId="4" fontId="2" fillId="0" borderId="22" xfId="0" applyNumberFormat="1" applyFont="1" applyFill="1" applyBorder="1" applyAlignment="1">
      <alignment wrapText="1"/>
    </xf>
    <xf numFmtId="4" fontId="1" fillId="0" borderId="23" xfId="0" applyNumberFormat="1" applyFont="1" applyFill="1" applyBorder="1" applyAlignment="1">
      <alignment wrapText="1"/>
    </xf>
    <xf numFmtId="0" fontId="5" fillId="0" borderId="11" xfId="0" applyFont="1" applyBorder="1" applyAlignment="1">
      <alignment/>
    </xf>
    <xf numFmtId="49" fontId="9" fillId="0" borderId="10" xfId="0" applyNumberFormat="1" applyFont="1" applyFill="1" applyBorder="1" applyAlignment="1">
      <alignment horizontal="center" wrapText="1"/>
    </xf>
    <xf numFmtId="0" fontId="9" fillId="0" borderId="10" xfId="0" applyFont="1" applyFill="1" applyBorder="1" applyAlignment="1">
      <alignment wrapText="1"/>
    </xf>
    <xf numFmtId="49" fontId="12" fillId="0" borderId="15" xfId="0" applyNumberFormat="1" applyFont="1" applyFill="1" applyBorder="1" applyAlignment="1">
      <alignment horizontal="center"/>
    </xf>
    <xf numFmtId="49" fontId="12" fillId="0" borderId="24" xfId="0" applyNumberFormat="1" applyFont="1" applyFill="1" applyBorder="1" applyAlignment="1">
      <alignment horizontal="center"/>
    </xf>
    <xf numFmtId="4" fontId="2" fillId="0" borderId="25" xfId="0" applyNumberFormat="1" applyFont="1" applyFill="1" applyBorder="1" applyAlignment="1">
      <alignment horizontal="right" vertical="center"/>
    </xf>
    <xf numFmtId="4" fontId="2" fillId="0" borderId="23" xfId="0" applyNumberFormat="1" applyFont="1" applyFill="1" applyBorder="1" applyAlignment="1">
      <alignment wrapText="1"/>
    </xf>
    <xf numFmtId="4" fontId="5" fillId="0" borderId="23" xfId="0" applyNumberFormat="1" applyFont="1" applyFill="1" applyBorder="1" applyAlignment="1">
      <alignment/>
    </xf>
    <xf numFmtId="4" fontId="0" fillId="0" borderId="23" xfId="0" applyNumberFormat="1" applyFill="1" applyBorder="1" applyAlignment="1">
      <alignment/>
    </xf>
    <xf numFmtId="4" fontId="9" fillId="0" borderId="23" xfId="0" applyNumberFormat="1" applyFont="1" applyFill="1" applyBorder="1" applyAlignment="1">
      <alignment wrapText="1"/>
    </xf>
    <xf numFmtId="4" fontId="0" fillId="0" borderId="23" xfId="0" applyNumberFormat="1" applyFont="1" applyFill="1" applyBorder="1" applyAlignment="1">
      <alignment/>
    </xf>
    <xf numFmtId="4" fontId="2" fillId="0" borderId="23" xfId="0" applyNumberFormat="1" applyFont="1" applyFill="1" applyBorder="1" applyAlignment="1">
      <alignment wrapText="1"/>
    </xf>
    <xf numFmtId="4" fontId="5" fillId="0" borderId="23" xfId="0" applyNumberFormat="1" applyFont="1" applyFill="1" applyBorder="1" applyAlignment="1">
      <alignment horizontal="right" wrapText="1"/>
    </xf>
    <xf numFmtId="4" fontId="5" fillId="0" borderId="23" xfId="0" applyNumberFormat="1" applyFont="1" applyFill="1" applyBorder="1" applyAlignment="1">
      <alignment wrapText="1"/>
    </xf>
    <xf numFmtId="4" fontId="8" fillId="0" borderId="23" xfId="0" applyNumberFormat="1" applyFont="1" applyFill="1" applyBorder="1" applyAlignment="1">
      <alignment wrapText="1"/>
    </xf>
    <xf numFmtId="4" fontId="1" fillId="0" borderId="23" xfId="0" applyNumberFormat="1" applyFont="1" applyFill="1" applyBorder="1" applyAlignment="1">
      <alignment wrapText="1"/>
    </xf>
    <xf numFmtId="4" fontId="0" fillId="0" borderId="23" xfId="0" applyNumberFormat="1" applyFont="1" applyFill="1" applyBorder="1" applyAlignment="1">
      <alignment wrapText="1"/>
    </xf>
    <xf numFmtId="4" fontId="8" fillId="0" borderId="23" xfId="0" applyNumberFormat="1" applyFont="1" applyFill="1" applyBorder="1" applyAlignment="1">
      <alignment horizontal="right" wrapText="1"/>
    </xf>
    <xf numFmtId="4" fontId="0" fillId="0" borderId="23" xfId="0" applyNumberFormat="1" applyFill="1" applyBorder="1" applyAlignment="1">
      <alignment horizontal="right" wrapText="1"/>
    </xf>
    <xf numFmtId="4" fontId="0" fillId="0" borderId="23" xfId="0" applyNumberFormat="1" applyFill="1" applyBorder="1" applyAlignment="1">
      <alignment wrapText="1"/>
    </xf>
    <xf numFmtId="4" fontId="0" fillId="0" borderId="26" xfId="0" applyNumberFormat="1" applyFont="1" applyFill="1" applyBorder="1" applyAlignment="1">
      <alignment/>
    </xf>
    <xf numFmtId="4" fontId="7" fillId="0" borderId="23" xfId="0" applyNumberFormat="1" applyFont="1" applyFill="1" applyBorder="1" applyAlignment="1">
      <alignment horizontal="right"/>
    </xf>
    <xf numFmtId="4" fontId="2" fillId="0" borderId="27" xfId="0" applyNumberFormat="1" applyFont="1" applyFill="1" applyBorder="1" applyAlignment="1">
      <alignment wrapText="1"/>
    </xf>
    <xf numFmtId="4" fontId="2" fillId="0" borderId="28" xfId="0" applyNumberFormat="1" applyFont="1" applyFill="1" applyBorder="1" applyAlignment="1">
      <alignment horizontal="right" vertical="center" wrapText="1"/>
    </xf>
    <xf numFmtId="4" fontId="2" fillId="0" borderId="19" xfId="0" applyNumberFormat="1" applyFont="1" applyFill="1" applyBorder="1" applyAlignment="1">
      <alignment horizontal="right" vertical="center" wrapText="1"/>
    </xf>
    <xf numFmtId="4" fontId="2" fillId="0" borderId="19" xfId="0" applyNumberFormat="1" applyFont="1" applyFill="1" applyBorder="1" applyAlignment="1">
      <alignment wrapText="1"/>
    </xf>
    <xf numFmtId="4" fontId="8" fillId="0" borderId="19" xfId="0" applyNumberFormat="1" applyFont="1" applyFill="1" applyBorder="1" applyAlignment="1">
      <alignment wrapText="1"/>
    </xf>
    <xf numFmtId="4" fontId="9" fillId="0" borderId="19" xfId="0" applyNumberFormat="1" applyFont="1" applyFill="1" applyBorder="1" applyAlignment="1">
      <alignment wrapText="1"/>
    </xf>
    <xf numFmtId="4" fontId="8" fillId="0" borderId="19" xfId="0" applyNumberFormat="1" applyFont="1" applyFill="1" applyBorder="1" applyAlignment="1">
      <alignment horizontal="right" wrapText="1"/>
    </xf>
    <xf numFmtId="4" fontId="9" fillId="0" borderId="29" xfId="0" applyNumberFormat="1" applyFont="1" applyFill="1" applyBorder="1" applyAlignment="1">
      <alignment horizontal="right" wrapText="1"/>
    </xf>
    <xf numFmtId="4" fontId="9" fillId="0" borderId="19" xfId="0" applyNumberFormat="1" applyFont="1" applyFill="1" applyBorder="1" applyAlignment="1">
      <alignment horizontal="right" wrapText="1"/>
    </xf>
    <xf numFmtId="4" fontId="8" fillId="0" borderId="28" xfId="0" applyNumberFormat="1" applyFont="1" applyFill="1" applyBorder="1" applyAlignment="1">
      <alignment horizontal="right" wrapText="1"/>
    </xf>
    <xf numFmtId="4" fontId="29" fillId="0" borderId="19" xfId="0" applyNumberFormat="1" applyFont="1" applyFill="1" applyBorder="1" applyAlignment="1">
      <alignment horizontal="right" wrapText="1"/>
    </xf>
    <xf numFmtId="4" fontId="30" fillId="0" borderId="19" xfId="0" applyNumberFormat="1" applyFont="1" applyFill="1" applyBorder="1" applyAlignment="1">
      <alignment horizontal="right" wrapText="1"/>
    </xf>
    <xf numFmtId="4" fontId="29" fillId="0" borderId="29" xfId="0" applyNumberFormat="1" applyFont="1" applyFill="1" applyBorder="1" applyAlignment="1">
      <alignment horizontal="right" wrapText="1"/>
    </xf>
    <xf numFmtId="0" fontId="5" fillId="0" borderId="30" xfId="0" applyFont="1" applyBorder="1" applyAlignment="1">
      <alignment horizontal="center" vertical="center" wrapText="1"/>
    </xf>
    <xf numFmtId="0" fontId="4" fillId="0" borderId="31" xfId="0" applyFont="1" applyFill="1" applyBorder="1" applyAlignment="1">
      <alignment horizontal="center" vertical="center" wrapText="1"/>
    </xf>
    <xf numFmtId="49" fontId="4" fillId="0" borderId="31" xfId="0" applyNumberFormat="1" applyFont="1" applyFill="1" applyBorder="1" applyAlignment="1">
      <alignment horizontal="center" vertical="center" wrapText="1"/>
    </xf>
    <xf numFmtId="0" fontId="4" fillId="0" borderId="32"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27" xfId="0" applyFont="1" applyFill="1" applyBorder="1" applyAlignment="1">
      <alignment horizontal="center" vertical="center" wrapText="1"/>
    </xf>
    <xf numFmtId="4" fontId="9" fillId="0" borderId="33" xfId="0" applyNumberFormat="1" applyFont="1" applyFill="1" applyBorder="1" applyAlignment="1">
      <alignment horizontal="right" wrapText="1"/>
    </xf>
    <xf numFmtId="4" fontId="9" fillId="0" borderId="23" xfId="0" applyNumberFormat="1" applyFont="1" applyFill="1" applyBorder="1" applyAlignment="1">
      <alignment horizontal="right" wrapText="1"/>
    </xf>
    <xf numFmtId="4" fontId="8" fillId="0" borderId="29" xfId="0" applyNumberFormat="1" applyFont="1" applyFill="1" applyBorder="1" applyAlignment="1">
      <alignment horizontal="right" wrapText="1"/>
    </xf>
    <xf numFmtId="4" fontId="2" fillId="0" borderId="28" xfId="0" applyNumberFormat="1" applyFont="1" applyFill="1" applyBorder="1" applyAlignment="1">
      <alignment wrapText="1"/>
    </xf>
    <xf numFmtId="0" fontId="12" fillId="0" borderId="10" xfId="0" applyFont="1" applyFill="1" applyBorder="1" applyAlignment="1">
      <alignment wrapText="1"/>
    </xf>
    <xf numFmtId="49" fontId="12" fillId="0" borderId="10" xfId="0" applyNumberFormat="1" applyFont="1" applyFill="1" applyBorder="1" applyAlignment="1">
      <alignment horizontal="center" wrapText="1"/>
    </xf>
    <xf numFmtId="0" fontId="12" fillId="0" borderId="15" xfId="0" applyFont="1" applyFill="1" applyBorder="1" applyAlignment="1">
      <alignment horizontal="center" wrapText="1"/>
    </xf>
    <xf numFmtId="4" fontId="13" fillId="0" borderId="19" xfId="0" applyNumberFormat="1" applyFont="1" applyFill="1" applyBorder="1" applyAlignment="1">
      <alignment wrapText="1"/>
    </xf>
    <xf numFmtId="4" fontId="13" fillId="0" borderId="23" xfId="0" applyNumberFormat="1" applyFont="1" applyFill="1" applyBorder="1" applyAlignment="1">
      <alignment wrapText="1"/>
    </xf>
    <xf numFmtId="0" fontId="0" fillId="0" borderId="0" xfId="0" applyFont="1" applyFill="1" applyAlignment="1">
      <alignment horizontal="right" vertical="center" wrapText="1"/>
    </xf>
    <xf numFmtId="0" fontId="0" fillId="0" borderId="0" xfId="0" applyAlignment="1">
      <alignment horizontal="right"/>
    </xf>
    <xf numFmtId="0" fontId="5" fillId="0" borderId="0" xfId="0" applyFont="1" applyAlignment="1">
      <alignment horizontal="center" wrapText="1"/>
    </xf>
    <xf numFmtId="0" fontId="0" fillId="0" borderId="0" xfId="0" applyAlignment="1">
      <alignment/>
    </xf>
    <xf numFmtId="0" fontId="0" fillId="0" borderId="0" xfId="0" applyAlignment="1">
      <alignment horizontal="center" wrapText="1"/>
    </xf>
    <xf numFmtId="0" fontId="0" fillId="0" borderId="0" xfId="0" applyFont="1" applyAlignment="1">
      <alignment horizontal="right" wrapText="1"/>
    </xf>
    <xf numFmtId="0" fontId="2" fillId="0" borderId="34" xfId="0" applyFont="1" applyFill="1" applyBorder="1" applyAlignment="1">
      <alignment horizontal="center" wrapText="1"/>
    </xf>
    <xf numFmtId="0" fontId="2" fillId="0" borderId="35" xfId="0" applyFont="1" applyFill="1" applyBorder="1" applyAlignment="1">
      <alignment horizont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28"/>
  <sheetViews>
    <sheetView tabSelected="1" zoomScale="83" zoomScaleNormal="83" zoomScalePageLayoutView="0" workbookViewId="0" topLeftCell="A1">
      <selection activeCell="B3" sqref="B3:F3"/>
    </sheetView>
  </sheetViews>
  <sheetFormatPr defaultColWidth="9.140625" defaultRowHeight="12.75"/>
  <cols>
    <col min="1" max="1" width="4.8515625" style="0" customWidth="1"/>
    <col min="2" max="2" width="98.57421875" style="11" customWidth="1"/>
    <col min="3" max="3" width="11.421875" style="27" customWidth="1"/>
    <col min="4" max="4" width="16.421875" style="27" customWidth="1"/>
    <col min="5" max="5" width="9.7109375" style="3" customWidth="1"/>
    <col min="6" max="6" width="14.28125" style="3" customWidth="1"/>
    <col min="7" max="7" width="15.57421875" style="3" customWidth="1"/>
    <col min="8" max="8" width="12.57421875" style="0" customWidth="1"/>
    <col min="10" max="10" width="10.7109375" style="0" bestFit="1" customWidth="1"/>
    <col min="11" max="11" width="11.8515625" style="0" customWidth="1"/>
  </cols>
  <sheetData>
    <row r="1" spans="3:8" ht="12.75" customHeight="1">
      <c r="C1" s="29"/>
      <c r="D1" s="120" t="s">
        <v>137</v>
      </c>
      <c r="E1" s="121"/>
      <c r="F1" s="121"/>
      <c r="G1" s="121"/>
      <c r="H1" s="14"/>
    </row>
    <row r="2" spans="3:8" ht="16.5" customHeight="1">
      <c r="C2" s="125" t="s">
        <v>153</v>
      </c>
      <c r="D2" s="121"/>
      <c r="E2" s="121"/>
      <c r="F2" s="121"/>
      <c r="G2" s="121"/>
      <c r="H2" s="14"/>
    </row>
    <row r="3" spans="2:11" ht="40.5" customHeight="1">
      <c r="B3" s="122" t="s">
        <v>149</v>
      </c>
      <c r="C3" s="124"/>
      <c r="D3" s="124"/>
      <c r="E3" s="124"/>
      <c r="F3" s="124"/>
      <c r="G3" s="58"/>
      <c r="H3" s="122"/>
      <c r="I3" s="123"/>
      <c r="J3" s="123"/>
      <c r="K3" s="123"/>
    </row>
    <row r="4" ht="13.5" thickBot="1">
      <c r="F4" s="6"/>
    </row>
    <row r="5" spans="1:8" ht="63.75" customHeight="1" thickBot="1">
      <c r="A5" s="105" t="s">
        <v>148</v>
      </c>
      <c r="B5" s="106" t="s">
        <v>36</v>
      </c>
      <c r="C5" s="107" t="s">
        <v>28</v>
      </c>
      <c r="D5" s="107" t="s">
        <v>29</v>
      </c>
      <c r="E5" s="108" t="s">
        <v>34</v>
      </c>
      <c r="F5" s="109" t="s">
        <v>150</v>
      </c>
      <c r="G5" s="110" t="s">
        <v>151</v>
      </c>
      <c r="H5" s="15"/>
    </row>
    <row r="6" spans="1:8" ht="30">
      <c r="A6" s="37">
        <v>1</v>
      </c>
      <c r="B6" s="38" t="s">
        <v>124</v>
      </c>
      <c r="C6" s="39"/>
      <c r="D6" s="39"/>
      <c r="E6" s="40"/>
      <c r="F6" s="93">
        <f>F7+F22</f>
        <v>7547.5</v>
      </c>
      <c r="G6" s="75">
        <f>G7+G22</f>
        <v>7798.799999999999</v>
      </c>
      <c r="H6" s="16"/>
    </row>
    <row r="7" spans="1:10" ht="15">
      <c r="A7" s="36">
        <f>A6+1</f>
        <v>2</v>
      </c>
      <c r="B7" s="30" t="s">
        <v>46</v>
      </c>
      <c r="C7" s="7" t="s">
        <v>47</v>
      </c>
      <c r="D7" s="28"/>
      <c r="E7" s="41"/>
      <c r="F7" s="94">
        <f>F8+F12+F18</f>
        <v>7451.5</v>
      </c>
      <c r="G7" s="94">
        <f>G8+G12+G18</f>
        <v>7702.799999999999</v>
      </c>
      <c r="H7" s="16"/>
      <c r="J7" s="59"/>
    </row>
    <row r="8" spans="1:8" ht="15">
      <c r="A8" s="36">
        <f aca="true" t="shared" si="0" ref="A8:A71">A7+1</f>
        <v>3</v>
      </c>
      <c r="B8" s="2" t="s">
        <v>1</v>
      </c>
      <c r="C8" s="7" t="s">
        <v>2</v>
      </c>
      <c r="D8" s="7" t="s">
        <v>0</v>
      </c>
      <c r="E8" s="42"/>
      <c r="F8" s="95">
        <f>F9</f>
        <v>1449.8</v>
      </c>
      <c r="G8" s="76">
        <f>G9</f>
        <v>1506.2</v>
      </c>
      <c r="H8" s="17"/>
    </row>
    <row r="9" spans="1:8" ht="15">
      <c r="A9" s="36">
        <f t="shared" si="0"/>
        <v>4</v>
      </c>
      <c r="B9" s="2" t="s">
        <v>3</v>
      </c>
      <c r="C9" s="7" t="s">
        <v>2</v>
      </c>
      <c r="D9" s="7" t="s">
        <v>89</v>
      </c>
      <c r="E9" s="42"/>
      <c r="F9" s="95">
        <f>F10+F11</f>
        <v>1449.8</v>
      </c>
      <c r="G9" s="77">
        <f>G10+G11</f>
        <v>1506.2</v>
      </c>
      <c r="H9" s="18"/>
    </row>
    <row r="10" spans="1:8" ht="24">
      <c r="A10" s="36">
        <f t="shared" si="0"/>
        <v>5</v>
      </c>
      <c r="B10" s="1" t="s">
        <v>70</v>
      </c>
      <c r="C10" s="9" t="s">
        <v>2</v>
      </c>
      <c r="D10" s="9" t="s">
        <v>89</v>
      </c>
      <c r="E10" s="43">
        <v>100</v>
      </c>
      <c r="F10" s="96">
        <v>1435.8</v>
      </c>
      <c r="G10" s="78">
        <v>1492.2</v>
      </c>
      <c r="H10" s="18"/>
    </row>
    <row r="11" spans="1:8" ht="12.75">
      <c r="A11" s="36">
        <f t="shared" si="0"/>
        <v>6</v>
      </c>
      <c r="B11" s="1" t="s">
        <v>48</v>
      </c>
      <c r="C11" s="9" t="s">
        <v>2</v>
      </c>
      <c r="D11" s="9" t="s">
        <v>89</v>
      </c>
      <c r="E11" s="43">
        <v>200</v>
      </c>
      <c r="F11" s="96">
        <v>14</v>
      </c>
      <c r="G11" s="78">
        <v>14</v>
      </c>
      <c r="H11" s="18"/>
    </row>
    <row r="12" spans="1:8" ht="24.75">
      <c r="A12" s="36">
        <f t="shared" si="0"/>
        <v>7</v>
      </c>
      <c r="B12" s="2" t="s">
        <v>4</v>
      </c>
      <c r="C12" s="7" t="s">
        <v>5</v>
      </c>
      <c r="D12" s="7" t="s">
        <v>0</v>
      </c>
      <c r="E12" s="42"/>
      <c r="F12" s="95">
        <f>F13+F16</f>
        <v>1538.6</v>
      </c>
      <c r="G12" s="76">
        <f>G13+G16</f>
        <v>1600.1999999999998</v>
      </c>
      <c r="H12" s="17"/>
    </row>
    <row r="13" spans="1:8" ht="15">
      <c r="A13" s="36">
        <f t="shared" si="0"/>
        <v>8</v>
      </c>
      <c r="B13" s="2" t="s">
        <v>61</v>
      </c>
      <c r="C13" s="7" t="s">
        <v>5</v>
      </c>
      <c r="D13" s="7" t="s">
        <v>90</v>
      </c>
      <c r="E13" s="42"/>
      <c r="F13" s="95">
        <f>F14</f>
        <v>1209.2</v>
      </c>
      <c r="G13" s="76">
        <f>G14</f>
        <v>1257.6</v>
      </c>
      <c r="H13" s="17"/>
    </row>
    <row r="14" spans="1:8" ht="15">
      <c r="A14" s="36">
        <f t="shared" si="0"/>
        <v>9</v>
      </c>
      <c r="B14" s="2" t="s">
        <v>41</v>
      </c>
      <c r="C14" s="7" t="s">
        <v>5</v>
      </c>
      <c r="D14" s="7" t="s">
        <v>90</v>
      </c>
      <c r="E14" s="42"/>
      <c r="F14" s="95">
        <f>F15</f>
        <v>1209.2</v>
      </c>
      <c r="G14" s="76">
        <f>G15</f>
        <v>1257.6</v>
      </c>
      <c r="H14" s="17"/>
    </row>
    <row r="15" spans="1:8" ht="24">
      <c r="A15" s="36">
        <f t="shared" si="0"/>
        <v>10</v>
      </c>
      <c r="B15" s="1" t="s">
        <v>70</v>
      </c>
      <c r="C15" s="9" t="s">
        <v>5</v>
      </c>
      <c r="D15" s="9" t="s">
        <v>90</v>
      </c>
      <c r="E15" s="43">
        <v>100</v>
      </c>
      <c r="F15" s="96">
        <v>1209.2</v>
      </c>
      <c r="G15" s="78">
        <v>1257.6</v>
      </c>
      <c r="H15" s="18"/>
    </row>
    <row r="16" spans="1:8" ht="12.75">
      <c r="A16" s="36">
        <f t="shared" si="0"/>
        <v>11</v>
      </c>
      <c r="B16" s="2" t="s">
        <v>27</v>
      </c>
      <c r="C16" s="7" t="s">
        <v>5</v>
      </c>
      <c r="D16" s="7" t="s">
        <v>91</v>
      </c>
      <c r="E16" s="42"/>
      <c r="F16" s="97">
        <f>F17</f>
        <v>329.4</v>
      </c>
      <c r="G16" s="77">
        <f>G17</f>
        <v>342.6</v>
      </c>
      <c r="H16" s="18"/>
    </row>
    <row r="17" spans="1:8" ht="24">
      <c r="A17" s="36">
        <f t="shared" si="0"/>
        <v>12</v>
      </c>
      <c r="B17" s="1" t="s">
        <v>70</v>
      </c>
      <c r="C17" s="9" t="s">
        <v>5</v>
      </c>
      <c r="D17" s="9" t="s">
        <v>91</v>
      </c>
      <c r="E17" s="43">
        <v>100</v>
      </c>
      <c r="F17" s="96">
        <v>329.4</v>
      </c>
      <c r="G17" s="78">
        <v>342.6</v>
      </c>
      <c r="H17" s="18"/>
    </row>
    <row r="18" spans="1:8" ht="15">
      <c r="A18" s="36">
        <f t="shared" si="0"/>
        <v>13</v>
      </c>
      <c r="B18" s="2" t="s">
        <v>6</v>
      </c>
      <c r="C18" s="7" t="s">
        <v>5</v>
      </c>
      <c r="D18" s="7" t="s">
        <v>92</v>
      </c>
      <c r="E18" s="42"/>
      <c r="F18" s="95">
        <f>F19+F20+F21</f>
        <v>4463.1</v>
      </c>
      <c r="G18" s="76">
        <f>G19+G20+G21</f>
        <v>4596.4</v>
      </c>
      <c r="H18" s="19"/>
    </row>
    <row r="19" spans="1:8" ht="24">
      <c r="A19" s="36">
        <f t="shared" si="0"/>
        <v>14</v>
      </c>
      <c r="B19" s="1" t="s">
        <v>70</v>
      </c>
      <c r="C19" s="9" t="s">
        <v>5</v>
      </c>
      <c r="D19" s="9" t="s">
        <v>92</v>
      </c>
      <c r="E19" s="43">
        <v>100</v>
      </c>
      <c r="F19" s="96">
        <f>2879.1+234</f>
        <v>3113.1</v>
      </c>
      <c r="G19" s="78">
        <f>2994.2+242.2</f>
        <v>3236.3999999999996</v>
      </c>
      <c r="H19" s="18"/>
    </row>
    <row r="20" spans="1:8" ht="12.75">
      <c r="A20" s="36">
        <f t="shared" si="0"/>
        <v>15</v>
      </c>
      <c r="B20" s="1" t="s">
        <v>48</v>
      </c>
      <c r="C20" s="9" t="s">
        <v>5</v>
      </c>
      <c r="D20" s="9" t="s">
        <v>92</v>
      </c>
      <c r="E20" s="43">
        <v>200</v>
      </c>
      <c r="F20" s="96">
        <v>1350</v>
      </c>
      <c r="G20" s="78">
        <v>1360</v>
      </c>
      <c r="H20" s="18"/>
    </row>
    <row r="21" spans="1:8" ht="12.75">
      <c r="A21" s="36">
        <f t="shared" si="0"/>
        <v>16</v>
      </c>
      <c r="B21" s="1" t="s">
        <v>51</v>
      </c>
      <c r="C21" s="9" t="s">
        <v>5</v>
      </c>
      <c r="D21" s="9" t="s">
        <v>92</v>
      </c>
      <c r="E21" s="43">
        <v>800</v>
      </c>
      <c r="F21" s="96">
        <v>0</v>
      </c>
      <c r="G21" s="78">
        <v>0</v>
      </c>
      <c r="H21" s="18"/>
    </row>
    <row r="22" spans="1:8" ht="12.75">
      <c r="A22" s="36">
        <f t="shared" si="0"/>
        <v>17</v>
      </c>
      <c r="B22" s="55" t="s">
        <v>11</v>
      </c>
      <c r="C22" s="7" t="s">
        <v>12</v>
      </c>
      <c r="D22" s="9"/>
      <c r="E22" s="43"/>
      <c r="F22" s="97">
        <f>+F23</f>
        <v>96</v>
      </c>
      <c r="G22" s="77">
        <f>G23</f>
        <v>96</v>
      </c>
      <c r="H22" s="18"/>
    </row>
    <row r="23" spans="1:8" ht="24">
      <c r="A23" s="36">
        <f t="shared" si="0"/>
        <v>18</v>
      </c>
      <c r="B23" s="2" t="s">
        <v>71</v>
      </c>
      <c r="C23" s="9" t="s">
        <v>12</v>
      </c>
      <c r="D23" s="7" t="s">
        <v>121</v>
      </c>
      <c r="E23" s="43"/>
      <c r="F23" s="97">
        <f>F24</f>
        <v>96</v>
      </c>
      <c r="G23" s="77">
        <f>G24</f>
        <v>96</v>
      </c>
      <c r="H23" s="18"/>
    </row>
    <row r="24" spans="1:8" ht="12.75">
      <c r="A24" s="36">
        <f t="shared" si="0"/>
        <v>19</v>
      </c>
      <c r="B24" s="1" t="s">
        <v>51</v>
      </c>
      <c r="C24" s="9" t="s">
        <v>12</v>
      </c>
      <c r="D24" s="9" t="s">
        <v>121</v>
      </c>
      <c r="E24" s="43">
        <v>800</v>
      </c>
      <c r="F24" s="96">
        <v>96</v>
      </c>
      <c r="G24" s="78">
        <v>96</v>
      </c>
      <c r="H24" s="18"/>
    </row>
    <row r="25" spans="1:8" ht="30">
      <c r="A25" s="36">
        <v>1</v>
      </c>
      <c r="B25" s="13" t="s">
        <v>123</v>
      </c>
      <c r="C25" s="9"/>
      <c r="D25" s="9"/>
      <c r="E25" s="43"/>
      <c r="F25" s="97">
        <f>F26+F59+F63+F67+F71+F75+F88+F95+F104+F108</f>
        <v>109075.2</v>
      </c>
      <c r="G25" s="79">
        <f>G26+G59+G63+G67+G71+G75+G88+G95+G104+G108</f>
        <v>112975.9</v>
      </c>
      <c r="H25" s="20"/>
    </row>
    <row r="26" spans="1:8" ht="15">
      <c r="A26" s="36">
        <f t="shared" si="0"/>
        <v>2</v>
      </c>
      <c r="B26" s="57" t="s">
        <v>46</v>
      </c>
      <c r="C26" s="7" t="s">
        <v>47</v>
      </c>
      <c r="D26" s="9"/>
      <c r="E26" s="43"/>
      <c r="F26" s="97">
        <f>F27+F39+F42</f>
        <v>29542</v>
      </c>
      <c r="G26" s="79">
        <f>G27+G39+G42</f>
        <v>32269.1</v>
      </c>
      <c r="H26" s="20"/>
    </row>
    <row r="27" spans="1:8" ht="24.75">
      <c r="A27" s="36">
        <f t="shared" si="0"/>
        <v>3</v>
      </c>
      <c r="B27" s="55" t="s">
        <v>7</v>
      </c>
      <c r="C27" s="7" t="s">
        <v>8</v>
      </c>
      <c r="D27" s="7" t="s">
        <v>0</v>
      </c>
      <c r="E27" s="42"/>
      <c r="F27" s="97">
        <f>F28+F31</f>
        <v>24873.899999999998</v>
      </c>
      <c r="G27" s="76">
        <f>G28+G31+G36</f>
        <v>25750.7</v>
      </c>
      <c r="H27" s="17"/>
    </row>
    <row r="28" spans="1:8" ht="15">
      <c r="A28" s="36">
        <f t="shared" si="0"/>
        <v>4</v>
      </c>
      <c r="B28" s="55" t="s">
        <v>69</v>
      </c>
      <c r="C28" s="7" t="s">
        <v>8</v>
      </c>
      <c r="D28" s="7" t="s">
        <v>88</v>
      </c>
      <c r="E28" s="42"/>
      <c r="F28" s="95">
        <f>F29</f>
        <v>1435.8</v>
      </c>
      <c r="G28" s="76">
        <f>G29</f>
        <v>1492.2</v>
      </c>
      <c r="H28" s="17"/>
    </row>
    <row r="29" spans="1:8" ht="15">
      <c r="A29" s="36">
        <f t="shared" si="0"/>
        <v>5</v>
      </c>
      <c r="B29" s="55" t="s">
        <v>93</v>
      </c>
      <c r="C29" s="7" t="s">
        <v>8</v>
      </c>
      <c r="D29" s="7" t="s">
        <v>94</v>
      </c>
      <c r="E29" s="42"/>
      <c r="F29" s="95">
        <f>F30</f>
        <v>1435.8</v>
      </c>
      <c r="G29" s="77">
        <f>G30</f>
        <v>1492.2</v>
      </c>
      <c r="H29" s="18"/>
    </row>
    <row r="30" spans="1:8" ht="24">
      <c r="A30" s="36">
        <f t="shared" si="0"/>
        <v>6</v>
      </c>
      <c r="B30" s="53" t="s">
        <v>70</v>
      </c>
      <c r="C30" s="9" t="s">
        <v>8</v>
      </c>
      <c r="D30" s="9" t="s">
        <v>94</v>
      </c>
      <c r="E30" s="43">
        <v>100</v>
      </c>
      <c r="F30" s="97">
        <v>1435.8</v>
      </c>
      <c r="G30" s="78">
        <v>1492.2</v>
      </c>
      <c r="H30" s="18"/>
    </row>
    <row r="31" spans="1:8" ht="15">
      <c r="A31" s="36">
        <f t="shared" si="0"/>
        <v>7</v>
      </c>
      <c r="B31" s="2" t="s">
        <v>40</v>
      </c>
      <c r="C31" s="7" t="s">
        <v>8</v>
      </c>
      <c r="D31" s="7"/>
      <c r="E31" s="42"/>
      <c r="F31" s="95">
        <f>F32+F36</f>
        <v>23438.1</v>
      </c>
      <c r="G31" s="76">
        <f>G32</f>
        <v>21095</v>
      </c>
      <c r="H31" s="18"/>
    </row>
    <row r="32" spans="1:8" ht="18.75" customHeight="1">
      <c r="A32" s="36">
        <f t="shared" si="0"/>
        <v>8</v>
      </c>
      <c r="B32" s="55" t="s">
        <v>95</v>
      </c>
      <c r="C32" s="7" t="s">
        <v>8</v>
      </c>
      <c r="D32" s="7" t="s">
        <v>96</v>
      </c>
      <c r="E32" s="43"/>
      <c r="F32" s="97">
        <f>F33+F34+F35</f>
        <v>20396.1</v>
      </c>
      <c r="G32" s="76">
        <f>G33+G34+G35</f>
        <v>21095</v>
      </c>
      <c r="H32" s="19"/>
    </row>
    <row r="33" spans="1:8" ht="24">
      <c r="A33" s="36">
        <f t="shared" si="0"/>
        <v>9</v>
      </c>
      <c r="B33" s="53" t="s">
        <v>70</v>
      </c>
      <c r="C33" s="9" t="s">
        <v>8</v>
      </c>
      <c r="D33" s="9" t="s">
        <v>96</v>
      </c>
      <c r="E33" s="43">
        <v>100</v>
      </c>
      <c r="F33" s="96">
        <f>15950+1531.1</f>
        <v>17481.1</v>
      </c>
      <c r="G33" s="78">
        <f>16588+1592</f>
        <v>18180</v>
      </c>
      <c r="H33" s="18"/>
    </row>
    <row r="34" spans="1:8" ht="12.75">
      <c r="A34" s="36">
        <f t="shared" si="0"/>
        <v>10</v>
      </c>
      <c r="B34" s="53" t="s">
        <v>48</v>
      </c>
      <c r="C34" s="9" t="s">
        <v>8</v>
      </c>
      <c r="D34" s="9" t="s">
        <v>96</v>
      </c>
      <c r="E34" s="43">
        <v>200</v>
      </c>
      <c r="F34" s="96">
        <v>2900</v>
      </c>
      <c r="G34" s="80">
        <v>2900</v>
      </c>
      <c r="H34" s="21"/>
    </row>
    <row r="35" spans="1:8" ht="12.75">
      <c r="A35" s="36">
        <f t="shared" si="0"/>
        <v>11</v>
      </c>
      <c r="B35" s="53" t="s">
        <v>51</v>
      </c>
      <c r="C35" s="9" t="s">
        <v>8</v>
      </c>
      <c r="D35" s="9" t="s">
        <v>96</v>
      </c>
      <c r="E35" s="43">
        <v>800</v>
      </c>
      <c r="F35" s="96">
        <v>15</v>
      </c>
      <c r="G35" s="80">
        <v>15</v>
      </c>
      <c r="H35" s="21"/>
    </row>
    <row r="36" spans="1:8" ht="24">
      <c r="A36" s="36">
        <f t="shared" si="0"/>
        <v>12</v>
      </c>
      <c r="B36" s="55" t="s">
        <v>85</v>
      </c>
      <c r="C36" s="7" t="s">
        <v>8</v>
      </c>
      <c r="D36" s="7" t="s">
        <v>97</v>
      </c>
      <c r="E36" s="42"/>
      <c r="F36" s="97">
        <f>F37+F38</f>
        <v>3042</v>
      </c>
      <c r="G36" s="77">
        <f>G37+G38</f>
        <v>3163.5</v>
      </c>
      <c r="H36" s="21"/>
    </row>
    <row r="37" spans="1:8" ht="24">
      <c r="A37" s="36">
        <f t="shared" si="0"/>
        <v>13</v>
      </c>
      <c r="B37" s="53" t="s">
        <v>70</v>
      </c>
      <c r="C37" s="9" t="s">
        <v>8</v>
      </c>
      <c r="D37" s="9" t="s">
        <v>97</v>
      </c>
      <c r="E37" s="43">
        <v>100</v>
      </c>
      <c r="F37" s="96">
        <v>2821.5</v>
      </c>
      <c r="G37" s="80">
        <v>2934.3</v>
      </c>
      <c r="H37" s="21"/>
    </row>
    <row r="38" spans="1:8" ht="12.75">
      <c r="A38" s="36">
        <f t="shared" si="0"/>
        <v>14</v>
      </c>
      <c r="B38" s="53" t="s">
        <v>48</v>
      </c>
      <c r="C38" s="9" t="s">
        <v>8</v>
      </c>
      <c r="D38" s="9" t="s">
        <v>97</v>
      </c>
      <c r="E38" s="43">
        <v>200</v>
      </c>
      <c r="F38" s="96">
        <v>220.5</v>
      </c>
      <c r="G38" s="80">
        <v>229.2</v>
      </c>
      <c r="H38" s="21"/>
    </row>
    <row r="39" spans="1:8" ht="15">
      <c r="A39" s="36">
        <f t="shared" si="0"/>
        <v>15</v>
      </c>
      <c r="B39" s="2" t="s">
        <v>9</v>
      </c>
      <c r="C39" s="7" t="s">
        <v>10</v>
      </c>
      <c r="D39" s="7"/>
      <c r="E39" s="42"/>
      <c r="F39" s="95">
        <f>F41</f>
        <v>10</v>
      </c>
      <c r="G39" s="76">
        <f>G40</f>
        <v>10</v>
      </c>
      <c r="H39" s="19"/>
    </row>
    <row r="40" spans="1:8" ht="15">
      <c r="A40" s="36">
        <f t="shared" si="0"/>
        <v>16</v>
      </c>
      <c r="B40" s="2" t="s">
        <v>60</v>
      </c>
      <c r="C40" s="7" t="s">
        <v>10</v>
      </c>
      <c r="D40" s="7" t="s">
        <v>100</v>
      </c>
      <c r="E40" s="42"/>
      <c r="F40" s="95">
        <f>F41</f>
        <v>10</v>
      </c>
      <c r="G40" s="77">
        <f>G41</f>
        <v>10</v>
      </c>
      <c r="H40" s="18"/>
    </row>
    <row r="41" spans="1:8" ht="15">
      <c r="A41" s="36">
        <f t="shared" si="0"/>
        <v>17</v>
      </c>
      <c r="B41" s="1" t="s">
        <v>51</v>
      </c>
      <c r="C41" s="9" t="s">
        <v>10</v>
      </c>
      <c r="D41" s="9" t="s">
        <v>100</v>
      </c>
      <c r="E41" s="43">
        <v>800</v>
      </c>
      <c r="F41" s="113">
        <v>10</v>
      </c>
      <c r="G41" s="69">
        <v>10</v>
      </c>
      <c r="H41" s="17"/>
    </row>
    <row r="42" spans="1:8" ht="15">
      <c r="A42" s="36">
        <f t="shared" si="0"/>
        <v>18</v>
      </c>
      <c r="B42" s="2" t="s">
        <v>11</v>
      </c>
      <c r="C42" s="7" t="s">
        <v>12</v>
      </c>
      <c r="D42" s="7" t="s">
        <v>0</v>
      </c>
      <c r="E42" s="42"/>
      <c r="F42" s="95">
        <f>F45+F49+F51+F53+F55+F43+F57+F47</f>
        <v>4658.1</v>
      </c>
      <c r="G42" s="81">
        <f>G45+G49+G51+G53+G55+G43+G57+G47</f>
        <v>6508.4</v>
      </c>
      <c r="H42" s="17"/>
    </row>
    <row r="43" spans="1:9" ht="24.75">
      <c r="A43" s="36">
        <f t="shared" si="0"/>
        <v>19</v>
      </c>
      <c r="B43" s="55" t="s">
        <v>98</v>
      </c>
      <c r="C43" s="7" t="s">
        <v>12</v>
      </c>
      <c r="D43" s="7" t="s">
        <v>99</v>
      </c>
      <c r="E43" s="43"/>
      <c r="F43" s="114">
        <f>F44</f>
        <v>8.1</v>
      </c>
      <c r="G43" s="82">
        <f>G44</f>
        <v>8.4</v>
      </c>
      <c r="H43" s="22"/>
      <c r="I43" s="60"/>
    </row>
    <row r="44" spans="1:8" ht="15">
      <c r="A44" s="36">
        <f t="shared" si="0"/>
        <v>20</v>
      </c>
      <c r="B44" s="1" t="s">
        <v>48</v>
      </c>
      <c r="C44" s="9" t="s">
        <v>12</v>
      </c>
      <c r="D44" s="9" t="s">
        <v>99</v>
      </c>
      <c r="E44" s="43">
        <v>200</v>
      </c>
      <c r="F44" s="96">
        <v>8.1</v>
      </c>
      <c r="G44" s="69">
        <v>8.4</v>
      </c>
      <c r="H44" s="17"/>
    </row>
    <row r="45" spans="1:8" ht="12.75">
      <c r="A45" s="36">
        <f t="shared" si="0"/>
        <v>21</v>
      </c>
      <c r="B45" s="2" t="s">
        <v>37</v>
      </c>
      <c r="C45" s="9" t="s">
        <v>12</v>
      </c>
      <c r="D45" s="7" t="s">
        <v>101</v>
      </c>
      <c r="E45" s="43"/>
      <c r="F45" s="97">
        <f>F46</f>
        <v>200</v>
      </c>
      <c r="G45" s="83">
        <f>G46</f>
        <v>150</v>
      </c>
      <c r="H45" s="23"/>
    </row>
    <row r="46" spans="1:8" ht="12.75">
      <c r="A46" s="36">
        <f t="shared" si="0"/>
        <v>22</v>
      </c>
      <c r="B46" s="1" t="s">
        <v>48</v>
      </c>
      <c r="C46" s="9" t="s">
        <v>12</v>
      </c>
      <c r="D46" s="9" t="s">
        <v>101</v>
      </c>
      <c r="E46" s="43">
        <v>200</v>
      </c>
      <c r="F46" s="96">
        <v>200</v>
      </c>
      <c r="G46" s="78">
        <v>150</v>
      </c>
      <c r="H46" s="18"/>
    </row>
    <row r="47" spans="1:8" ht="24">
      <c r="A47" s="36"/>
      <c r="B47" s="55" t="s">
        <v>152</v>
      </c>
      <c r="C47" s="7" t="s">
        <v>12</v>
      </c>
      <c r="D47" s="7" t="s">
        <v>143</v>
      </c>
      <c r="E47" s="43"/>
      <c r="F47" s="96">
        <f>F48</f>
        <v>700</v>
      </c>
      <c r="G47" s="78">
        <f>G48</f>
        <v>700</v>
      </c>
      <c r="H47" s="18"/>
    </row>
    <row r="48" spans="1:8" ht="12.75">
      <c r="A48" s="36"/>
      <c r="B48" s="53" t="s">
        <v>48</v>
      </c>
      <c r="C48" s="9" t="s">
        <v>12</v>
      </c>
      <c r="D48" s="9" t="s">
        <v>143</v>
      </c>
      <c r="E48" s="43">
        <v>200</v>
      </c>
      <c r="F48" s="96">
        <v>700</v>
      </c>
      <c r="G48" s="78">
        <v>700</v>
      </c>
      <c r="H48" s="18"/>
    </row>
    <row r="49" spans="1:8" ht="24.75">
      <c r="A49" s="36">
        <f>A46+1</f>
        <v>23</v>
      </c>
      <c r="B49" s="55" t="s">
        <v>122</v>
      </c>
      <c r="C49" s="7" t="s">
        <v>12</v>
      </c>
      <c r="D49" s="7" t="s">
        <v>144</v>
      </c>
      <c r="E49" s="43"/>
      <c r="F49" s="95">
        <f>F50</f>
        <v>800</v>
      </c>
      <c r="G49" s="76">
        <f>G50</f>
        <v>500</v>
      </c>
      <c r="H49" s="19"/>
    </row>
    <row r="50" spans="1:8" ht="12.75">
      <c r="A50" s="36">
        <f t="shared" si="0"/>
        <v>24</v>
      </c>
      <c r="B50" s="53" t="s">
        <v>48</v>
      </c>
      <c r="C50" s="9" t="s">
        <v>12</v>
      </c>
      <c r="D50" s="9" t="s">
        <v>144</v>
      </c>
      <c r="E50" s="43">
        <v>200</v>
      </c>
      <c r="F50" s="96">
        <v>800</v>
      </c>
      <c r="G50" s="78">
        <v>500</v>
      </c>
      <c r="H50" s="18"/>
    </row>
    <row r="51" spans="1:8" ht="36">
      <c r="A51" s="36">
        <f t="shared" si="0"/>
        <v>25</v>
      </c>
      <c r="B51" s="54" t="s">
        <v>127</v>
      </c>
      <c r="C51" s="7" t="s">
        <v>12</v>
      </c>
      <c r="D51" s="7" t="s">
        <v>102</v>
      </c>
      <c r="E51" s="43"/>
      <c r="F51" s="95">
        <f>F52</f>
        <v>500</v>
      </c>
      <c r="G51" s="76">
        <f>G52</f>
        <v>500</v>
      </c>
      <c r="H51" s="24"/>
    </row>
    <row r="52" spans="1:8" ht="12.75">
      <c r="A52" s="36">
        <f t="shared" si="0"/>
        <v>26</v>
      </c>
      <c r="B52" s="53" t="s">
        <v>48</v>
      </c>
      <c r="C52" s="9" t="s">
        <v>12</v>
      </c>
      <c r="D52" s="9" t="s">
        <v>102</v>
      </c>
      <c r="E52" s="43">
        <v>200</v>
      </c>
      <c r="F52" s="96">
        <v>500</v>
      </c>
      <c r="G52" s="78">
        <v>500</v>
      </c>
      <c r="H52" s="18"/>
    </row>
    <row r="53" spans="1:8" ht="24">
      <c r="A53" s="36">
        <f t="shared" si="0"/>
        <v>27</v>
      </c>
      <c r="B53" s="54" t="s">
        <v>136</v>
      </c>
      <c r="C53" s="7" t="s">
        <v>12</v>
      </c>
      <c r="D53" s="7" t="s">
        <v>141</v>
      </c>
      <c r="E53" s="43"/>
      <c r="F53" s="95">
        <f>F54</f>
        <v>0</v>
      </c>
      <c r="G53" s="76">
        <f>G54</f>
        <v>0</v>
      </c>
      <c r="H53" s="24"/>
    </row>
    <row r="54" spans="1:8" ht="15">
      <c r="A54" s="36">
        <f t="shared" si="0"/>
        <v>28</v>
      </c>
      <c r="B54" s="53" t="s">
        <v>48</v>
      </c>
      <c r="C54" s="9" t="s">
        <v>12</v>
      </c>
      <c r="D54" s="9" t="s">
        <v>141</v>
      </c>
      <c r="E54" s="43">
        <v>200</v>
      </c>
      <c r="F54" s="62">
        <v>0</v>
      </c>
      <c r="G54" s="69">
        <v>0</v>
      </c>
      <c r="H54" s="24"/>
    </row>
    <row r="55" spans="1:8" ht="60.75">
      <c r="A55" s="36">
        <f t="shared" si="0"/>
        <v>29</v>
      </c>
      <c r="B55" s="55" t="s">
        <v>132</v>
      </c>
      <c r="C55" s="7" t="s">
        <v>12</v>
      </c>
      <c r="D55" s="7" t="s">
        <v>142</v>
      </c>
      <c r="E55" s="42"/>
      <c r="F55" s="95">
        <f>F56</f>
        <v>150</v>
      </c>
      <c r="G55" s="76">
        <f>G56</f>
        <v>150</v>
      </c>
      <c r="H55" s="24"/>
    </row>
    <row r="56" spans="1:8" ht="15">
      <c r="A56" s="36">
        <f t="shared" si="0"/>
        <v>30</v>
      </c>
      <c r="B56" s="53" t="s">
        <v>48</v>
      </c>
      <c r="C56" s="9" t="s">
        <v>12</v>
      </c>
      <c r="D56" s="9" t="s">
        <v>142</v>
      </c>
      <c r="E56" s="43">
        <v>200</v>
      </c>
      <c r="F56" s="62">
        <v>150</v>
      </c>
      <c r="G56" s="69">
        <v>150</v>
      </c>
      <c r="H56" s="24"/>
    </row>
    <row r="57" spans="1:8" ht="15">
      <c r="A57" s="36">
        <f t="shared" si="0"/>
        <v>31</v>
      </c>
      <c r="B57" s="115" t="s">
        <v>75</v>
      </c>
      <c r="C57" s="116" t="s">
        <v>12</v>
      </c>
      <c r="D57" s="116" t="s">
        <v>118</v>
      </c>
      <c r="E57" s="117"/>
      <c r="F57" s="118">
        <f>F58</f>
        <v>2300</v>
      </c>
      <c r="G57" s="119">
        <f>G58</f>
        <v>4500</v>
      </c>
      <c r="H57" s="24"/>
    </row>
    <row r="58" spans="1:8" ht="15">
      <c r="A58" s="36">
        <f t="shared" si="0"/>
        <v>32</v>
      </c>
      <c r="B58" s="1" t="s">
        <v>51</v>
      </c>
      <c r="C58" s="9" t="s">
        <v>12</v>
      </c>
      <c r="D58" s="9" t="s">
        <v>118</v>
      </c>
      <c r="E58" s="43">
        <v>800</v>
      </c>
      <c r="F58" s="61">
        <v>2300</v>
      </c>
      <c r="G58" s="69">
        <v>4500</v>
      </c>
      <c r="H58" s="24"/>
    </row>
    <row r="59" spans="1:8" ht="15">
      <c r="A59" s="36">
        <f t="shared" si="0"/>
        <v>33</v>
      </c>
      <c r="B59" s="2" t="s">
        <v>72</v>
      </c>
      <c r="C59" s="7" t="s">
        <v>62</v>
      </c>
      <c r="D59" s="7"/>
      <c r="E59" s="42"/>
      <c r="F59" s="95">
        <f aca="true" t="shared" si="1" ref="F59:G61">F60</f>
        <v>450</v>
      </c>
      <c r="G59" s="81">
        <f t="shared" si="1"/>
        <v>450</v>
      </c>
      <c r="H59" s="24"/>
    </row>
    <row r="60" spans="1:8" ht="15">
      <c r="A60" s="36">
        <f t="shared" si="0"/>
        <v>34</v>
      </c>
      <c r="B60" s="2" t="s">
        <v>13</v>
      </c>
      <c r="C60" s="7" t="s">
        <v>14</v>
      </c>
      <c r="D60" s="7" t="s">
        <v>0</v>
      </c>
      <c r="E60" s="42"/>
      <c r="F60" s="95">
        <f t="shared" si="1"/>
        <v>450</v>
      </c>
      <c r="G60" s="81">
        <f t="shared" si="1"/>
        <v>450</v>
      </c>
      <c r="H60" s="24"/>
    </row>
    <row r="61" spans="1:8" ht="72">
      <c r="A61" s="36">
        <f t="shared" si="0"/>
        <v>35</v>
      </c>
      <c r="B61" s="54" t="s">
        <v>133</v>
      </c>
      <c r="C61" s="7" t="s">
        <v>14</v>
      </c>
      <c r="D61" s="9" t="s">
        <v>139</v>
      </c>
      <c r="E61" s="43"/>
      <c r="F61" s="62">
        <f t="shared" si="1"/>
        <v>450</v>
      </c>
      <c r="G61" s="76">
        <f t="shared" si="1"/>
        <v>450</v>
      </c>
      <c r="H61" s="24"/>
    </row>
    <row r="62" spans="1:8" ht="15">
      <c r="A62" s="36">
        <f t="shared" si="0"/>
        <v>36</v>
      </c>
      <c r="B62" s="1" t="s">
        <v>48</v>
      </c>
      <c r="C62" s="9" t="s">
        <v>14</v>
      </c>
      <c r="D62" s="9" t="s">
        <v>138</v>
      </c>
      <c r="E62" s="43">
        <v>200</v>
      </c>
      <c r="F62" s="96">
        <v>450</v>
      </c>
      <c r="G62" s="69">
        <v>450</v>
      </c>
      <c r="H62" s="17"/>
    </row>
    <row r="63" spans="1:8" ht="15">
      <c r="A63" s="36">
        <f t="shared" si="0"/>
        <v>37</v>
      </c>
      <c r="B63" s="55" t="s">
        <v>103</v>
      </c>
      <c r="C63" s="7" t="s">
        <v>104</v>
      </c>
      <c r="D63" s="7"/>
      <c r="E63" s="42"/>
      <c r="F63" s="97">
        <f>F64</f>
        <v>100</v>
      </c>
      <c r="G63" s="76">
        <f>G64</f>
        <v>100</v>
      </c>
      <c r="H63" s="19"/>
    </row>
    <row r="64" spans="1:8" ht="12.75">
      <c r="A64" s="36">
        <f t="shared" si="0"/>
        <v>38</v>
      </c>
      <c r="B64" s="55" t="s">
        <v>105</v>
      </c>
      <c r="C64" s="7" t="s">
        <v>106</v>
      </c>
      <c r="D64" s="7"/>
      <c r="E64" s="42"/>
      <c r="F64" s="96">
        <f>F65</f>
        <v>100</v>
      </c>
      <c r="G64" s="84">
        <f>G65</f>
        <v>100</v>
      </c>
      <c r="H64" s="18"/>
    </row>
    <row r="65" spans="1:8" ht="36">
      <c r="A65" s="36">
        <f t="shared" si="0"/>
        <v>39</v>
      </c>
      <c r="B65" s="55" t="s">
        <v>134</v>
      </c>
      <c r="C65" s="7" t="s">
        <v>106</v>
      </c>
      <c r="D65" s="7" t="s">
        <v>107</v>
      </c>
      <c r="E65" s="42"/>
      <c r="F65" s="97">
        <v>100</v>
      </c>
      <c r="G65" s="77">
        <f>G66</f>
        <v>100</v>
      </c>
      <c r="H65" s="18"/>
    </row>
    <row r="66" spans="1:8" ht="12.75">
      <c r="A66" s="36">
        <f t="shared" si="0"/>
        <v>40</v>
      </c>
      <c r="B66" s="53" t="s">
        <v>48</v>
      </c>
      <c r="C66" s="9" t="s">
        <v>106</v>
      </c>
      <c r="D66" s="9" t="s">
        <v>107</v>
      </c>
      <c r="E66" s="43">
        <v>200</v>
      </c>
      <c r="F66" s="96">
        <v>100</v>
      </c>
      <c r="G66" s="78">
        <v>100</v>
      </c>
      <c r="H66" s="18"/>
    </row>
    <row r="67" spans="1:8" ht="12.75">
      <c r="A67" s="36">
        <f t="shared" si="0"/>
        <v>41</v>
      </c>
      <c r="B67" s="72" t="s">
        <v>63</v>
      </c>
      <c r="C67" s="71" t="s">
        <v>64</v>
      </c>
      <c r="D67" s="7"/>
      <c r="E67" s="42"/>
      <c r="F67" s="97">
        <f aca="true" t="shared" si="2" ref="F67:G69">F68</f>
        <v>37833.5</v>
      </c>
      <c r="G67" s="79">
        <f t="shared" si="2"/>
        <v>37906.7</v>
      </c>
      <c r="H67" s="18"/>
    </row>
    <row r="68" spans="1:8" ht="12.75">
      <c r="A68" s="36">
        <f t="shared" si="0"/>
        <v>42</v>
      </c>
      <c r="B68" s="2" t="s">
        <v>15</v>
      </c>
      <c r="C68" s="7" t="s">
        <v>16</v>
      </c>
      <c r="D68" s="31" t="s">
        <v>0</v>
      </c>
      <c r="E68" s="42"/>
      <c r="F68" s="97">
        <f t="shared" si="2"/>
        <v>37833.5</v>
      </c>
      <c r="G68" s="79">
        <f t="shared" si="2"/>
        <v>37906.7</v>
      </c>
      <c r="H68" s="18"/>
    </row>
    <row r="69" spans="1:8" ht="24">
      <c r="A69" s="36">
        <f t="shared" si="0"/>
        <v>43</v>
      </c>
      <c r="B69" s="47" t="s">
        <v>55</v>
      </c>
      <c r="C69" s="9" t="s">
        <v>16</v>
      </c>
      <c r="D69" s="9" t="s">
        <v>108</v>
      </c>
      <c r="E69" s="43"/>
      <c r="F69" s="62">
        <f t="shared" si="2"/>
        <v>37833.5</v>
      </c>
      <c r="G69" s="80">
        <f t="shared" si="2"/>
        <v>37906.7</v>
      </c>
      <c r="H69" s="18"/>
    </row>
    <row r="70" spans="1:8" ht="15">
      <c r="A70" s="36">
        <f t="shared" si="0"/>
        <v>44</v>
      </c>
      <c r="B70" s="1" t="s">
        <v>48</v>
      </c>
      <c r="C70" s="9" t="s">
        <v>16</v>
      </c>
      <c r="D70" s="9" t="s">
        <v>108</v>
      </c>
      <c r="E70" s="43">
        <v>200</v>
      </c>
      <c r="F70" s="62">
        <v>37833.5</v>
      </c>
      <c r="G70" s="69">
        <v>37906.7</v>
      </c>
      <c r="H70" s="17"/>
    </row>
    <row r="71" spans="1:8" ht="15">
      <c r="A71" s="36">
        <f t="shared" si="0"/>
        <v>45</v>
      </c>
      <c r="B71" s="2" t="s">
        <v>77</v>
      </c>
      <c r="C71" s="52" t="s">
        <v>78</v>
      </c>
      <c r="D71" s="9"/>
      <c r="E71" s="43"/>
      <c r="F71" s="97">
        <f aca="true" t="shared" si="3" ref="F71:G73">F72</f>
        <v>100</v>
      </c>
      <c r="G71" s="79">
        <f t="shared" si="3"/>
        <v>100</v>
      </c>
      <c r="H71" s="19"/>
    </row>
    <row r="72" spans="1:8" ht="12.75">
      <c r="A72" s="36">
        <f aca="true" t="shared" si="4" ref="A72:A87">A71+1</f>
        <v>46</v>
      </c>
      <c r="B72" s="2" t="s">
        <v>79</v>
      </c>
      <c r="C72" s="7" t="s">
        <v>80</v>
      </c>
      <c r="D72" s="9"/>
      <c r="E72" s="43"/>
      <c r="F72" s="96">
        <f t="shared" si="3"/>
        <v>100</v>
      </c>
      <c r="G72" s="84">
        <f t="shared" si="3"/>
        <v>100</v>
      </c>
      <c r="H72" s="23"/>
    </row>
    <row r="73" spans="1:8" ht="24">
      <c r="A73" s="36">
        <f t="shared" si="4"/>
        <v>47</v>
      </c>
      <c r="B73" s="47" t="s">
        <v>81</v>
      </c>
      <c r="C73" s="7" t="s">
        <v>80</v>
      </c>
      <c r="D73" s="9" t="s">
        <v>109</v>
      </c>
      <c r="E73" s="43"/>
      <c r="F73" s="96">
        <f t="shared" si="3"/>
        <v>100</v>
      </c>
      <c r="G73" s="83">
        <f t="shared" si="3"/>
        <v>100</v>
      </c>
      <c r="H73" s="23"/>
    </row>
    <row r="74" spans="1:8" ht="12.75">
      <c r="A74" s="36">
        <f t="shared" si="4"/>
        <v>48</v>
      </c>
      <c r="B74" s="1" t="s">
        <v>48</v>
      </c>
      <c r="C74" s="7" t="s">
        <v>80</v>
      </c>
      <c r="D74" s="9" t="s">
        <v>109</v>
      </c>
      <c r="E74" s="43">
        <v>200</v>
      </c>
      <c r="F74" s="96">
        <v>100</v>
      </c>
      <c r="G74" s="86">
        <v>100</v>
      </c>
      <c r="H74" s="23"/>
    </row>
    <row r="75" spans="1:8" ht="12.75">
      <c r="A75" s="36">
        <f t="shared" si="4"/>
        <v>49</v>
      </c>
      <c r="B75" s="2" t="s">
        <v>43</v>
      </c>
      <c r="C75" s="7" t="s">
        <v>44</v>
      </c>
      <c r="D75" s="7"/>
      <c r="E75" s="42"/>
      <c r="F75" s="99">
        <f>F76+F80+F83</f>
        <v>2150</v>
      </c>
      <c r="G75" s="111">
        <f>G76+G80+G83</f>
        <v>2150</v>
      </c>
      <c r="H75" s="23"/>
    </row>
    <row r="76" spans="1:8" ht="12.75">
      <c r="A76" s="36">
        <f t="shared" si="4"/>
        <v>50</v>
      </c>
      <c r="B76" s="2" t="s">
        <v>31</v>
      </c>
      <c r="C76" s="7" t="s">
        <v>30</v>
      </c>
      <c r="D76" s="7"/>
      <c r="E76" s="44"/>
      <c r="F76" s="100">
        <f>F78</f>
        <v>200</v>
      </c>
      <c r="G76" s="112">
        <f>G78</f>
        <v>200</v>
      </c>
      <c r="H76" s="23"/>
    </row>
    <row r="77" spans="1:8" ht="12.75">
      <c r="A77" s="36">
        <f t="shared" si="4"/>
        <v>51</v>
      </c>
      <c r="B77" s="50" t="s">
        <v>59</v>
      </c>
      <c r="C77" s="9" t="s">
        <v>30</v>
      </c>
      <c r="D77" s="9"/>
      <c r="E77" s="45"/>
      <c r="F77" s="98">
        <f>F78</f>
        <v>200</v>
      </c>
      <c r="G77" s="87">
        <f>G78</f>
        <v>200</v>
      </c>
      <c r="H77" s="23"/>
    </row>
    <row r="78" spans="1:8" ht="48">
      <c r="A78" s="36">
        <f t="shared" si="4"/>
        <v>52</v>
      </c>
      <c r="B78" s="51" t="s">
        <v>76</v>
      </c>
      <c r="C78" s="7" t="s">
        <v>30</v>
      </c>
      <c r="D78" s="7" t="s">
        <v>119</v>
      </c>
      <c r="E78" s="45"/>
      <c r="F78" s="98">
        <f>F79</f>
        <v>200</v>
      </c>
      <c r="G78" s="87">
        <f>G79</f>
        <v>200</v>
      </c>
      <c r="H78" s="25"/>
    </row>
    <row r="79" spans="1:8" ht="12.75">
      <c r="A79" s="36">
        <f t="shared" si="4"/>
        <v>53</v>
      </c>
      <c r="B79" s="1" t="s">
        <v>48</v>
      </c>
      <c r="C79" s="9" t="s">
        <v>30</v>
      </c>
      <c r="D79" s="9" t="s">
        <v>119</v>
      </c>
      <c r="E79" s="45" t="s">
        <v>49</v>
      </c>
      <c r="F79" s="101">
        <v>200</v>
      </c>
      <c r="G79" s="88">
        <v>200</v>
      </c>
      <c r="H79" s="25"/>
    </row>
    <row r="80" spans="1:8" ht="15">
      <c r="A80" s="36">
        <f t="shared" si="4"/>
        <v>54</v>
      </c>
      <c r="B80" s="2" t="s">
        <v>128</v>
      </c>
      <c r="C80" s="7" t="s">
        <v>17</v>
      </c>
      <c r="D80" s="7" t="s">
        <v>0</v>
      </c>
      <c r="E80" s="42"/>
      <c r="F80" s="95">
        <f>F81</f>
        <v>900</v>
      </c>
      <c r="G80" s="82">
        <f>G81</f>
        <v>900</v>
      </c>
      <c r="H80" s="22"/>
    </row>
    <row r="81" spans="1:8" ht="24">
      <c r="A81" s="36">
        <f t="shared" si="4"/>
        <v>55</v>
      </c>
      <c r="B81" s="47" t="s">
        <v>140</v>
      </c>
      <c r="C81" s="7" t="s">
        <v>17</v>
      </c>
      <c r="D81" s="7"/>
      <c r="E81" s="43"/>
      <c r="F81" s="62">
        <f>F82</f>
        <v>900</v>
      </c>
      <c r="G81" s="85">
        <f>G82</f>
        <v>900</v>
      </c>
      <c r="H81" s="23"/>
    </row>
    <row r="82" spans="1:8" ht="15">
      <c r="A82" s="36">
        <f t="shared" si="4"/>
        <v>56</v>
      </c>
      <c r="B82" s="1" t="s">
        <v>48</v>
      </c>
      <c r="C82" s="9" t="s">
        <v>17</v>
      </c>
      <c r="D82" s="9" t="s">
        <v>131</v>
      </c>
      <c r="E82" s="43">
        <v>200</v>
      </c>
      <c r="F82" s="96">
        <v>900</v>
      </c>
      <c r="G82" s="69">
        <v>900</v>
      </c>
      <c r="H82" s="17"/>
    </row>
    <row r="83" spans="1:8" ht="15">
      <c r="A83" s="36">
        <f t="shared" si="4"/>
        <v>57</v>
      </c>
      <c r="B83" s="64" t="s">
        <v>129</v>
      </c>
      <c r="C83" s="7" t="s">
        <v>130</v>
      </c>
      <c r="D83" s="7"/>
      <c r="E83" s="42"/>
      <c r="F83" s="97">
        <f>F84+F86</f>
        <v>1050</v>
      </c>
      <c r="G83" s="76">
        <f>G84+G86</f>
        <v>1050</v>
      </c>
      <c r="H83" s="19"/>
    </row>
    <row r="84" spans="1:8" ht="24">
      <c r="A84" s="36">
        <f t="shared" si="4"/>
        <v>58</v>
      </c>
      <c r="B84" s="47" t="s">
        <v>140</v>
      </c>
      <c r="C84" s="7" t="s">
        <v>130</v>
      </c>
      <c r="D84" s="7" t="s">
        <v>131</v>
      </c>
      <c r="E84" s="42"/>
      <c r="F84" s="97">
        <f>F85</f>
        <v>1000</v>
      </c>
      <c r="G84" s="79">
        <f>G85</f>
        <v>1000</v>
      </c>
      <c r="H84" s="23"/>
    </row>
    <row r="85" spans="1:8" ht="12.75">
      <c r="A85" s="36">
        <f t="shared" si="4"/>
        <v>59</v>
      </c>
      <c r="B85" s="63" t="s">
        <v>48</v>
      </c>
      <c r="C85" s="9" t="s">
        <v>130</v>
      </c>
      <c r="D85" s="9" t="s">
        <v>131</v>
      </c>
      <c r="E85" s="43">
        <v>200</v>
      </c>
      <c r="F85" s="96">
        <v>1000</v>
      </c>
      <c r="G85" s="89">
        <v>1000</v>
      </c>
      <c r="H85" s="23"/>
    </row>
    <row r="86" spans="1:8" ht="24">
      <c r="A86" s="36">
        <f t="shared" si="4"/>
        <v>60</v>
      </c>
      <c r="B86" s="54" t="s">
        <v>136</v>
      </c>
      <c r="C86" s="7" t="s">
        <v>130</v>
      </c>
      <c r="D86" s="7" t="s">
        <v>141</v>
      </c>
      <c r="E86" s="42"/>
      <c r="F86" s="97">
        <f>F87</f>
        <v>50</v>
      </c>
      <c r="G86" s="83">
        <f>G87</f>
        <v>50</v>
      </c>
      <c r="H86" s="23"/>
    </row>
    <row r="87" spans="1:8" ht="12.75">
      <c r="A87" s="36">
        <f t="shared" si="4"/>
        <v>61</v>
      </c>
      <c r="B87" s="53" t="s">
        <v>48</v>
      </c>
      <c r="C87" s="9" t="s">
        <v>130</v>
      </c>
      <c r="D87" s="9" t="s">
        <v>141</v>
      </c>
      <c r="E87" s="43">
        <v>200</v>
      </c>
      <c r="F87" s="96">
        <v>50</v>
      </c>
      <c r="G87" s="89">
        <v>50</v>
      </c>
      <c r="H87" s="23"/>
    </row>
    <row r="88" spans="1:8" ht="15">
      <c r="A88" s="36">
        <f aca="true" t="shared" si="5" ref="A88:A114">A87+1</f>
        <v>62</v>
      </c>
      <c r="B88" s="2" t="s">
        <v>65</v>
      </c>
      <c r="C88" s="7" t="s">
        <v>39</v>
      </c>
      <c r="D88" s="7" t="s">
        <v>0</v>
      </c>
      <c r="E88" s="42"/>
      <c r="F88" s="95">
        <f>F89+F92</f>
        <v>5900</v>
      </c>
      <c r="G88" s="81">
        <f>G89+G92</f>
        <v>5800</v>
      </c>
      <c r="H88" s="23"/>
    </row>
    <row r="89" spans="1:8" ht="15">
      <c r="A89" s="36">
        <f t="shared" si="5"/>
        <v>63</v>
      </c>
      <c r="B89" s="2" t="s">
        <v>18</v>
      </c>
      <c r="C89" s="7" t="s">
        <v>19</v>
      </c>
      <c r="D89" s="7"/>
      <c r="E89" s="42"/>
      <c r="F89" s="95">
        <f>F90</f>
        <v>5000</v>
      </c>
      <c r="G89" s="81">
        <f>G90</f>
        <v>5000</v>
      </c>
      <c r="H89" s="23"/>
    </row>
    <row r="90" spans="1:8" ht="24">
      <c r="A90" s="36">
        <f t="shared" si="5"/>
        <v>64</v>
      </c>
      <c r="B90" s="46" t="s">
        <v>56</v>
      </c>
      <c r="C90" s="7" t="s">
        <v>19</v>
      </c>
      <c r="D90" s="7" t="s">
        <v>114</v>
      </c>
      <c r="E90" s="42"/>
      <c r="F90" s="95">
        <f>F91</f>
        <v>5000</v>
      </c>
      <c r="G90" s="81">
        <f>G91</f>
        <v>5000</v>
      </c>
      <c r="H90" s="17"/>
    </row>
    <row r="91" spans="1:8" ht="15">
      <c r="A91" s="36">
        <f t="shared" si="5"/>
        <v>65</v>
      </c>
      <c r="B91" s="1" t="s">
        <v>48</v>
      </c>
      <c r="C91" s="9" t="s">
        <v>19</v>
      </c>
      <c r="D91" s="9" t="s">
        <v>114</v>
      </c>
      <c r="E91" s="43">
        <v>200</v>
      </c>
      <c r="F91" s="96">
        <v>5000</v>
      </c>
      <c r="G91" s="84">
        <v>5000</v>
      </c>
      <c r="H91" s="17"/>
    </row>
    <row r="92" spans="1:8" ht="15">
      <c r="A92" s="36">
        <f t="shared" si="5"/>
        <v>66</v>
      </c>
      <c r="B92" s="2" t="s">
        <v>53</v>
      </c>
      <c r="C92" s="7" t="s">
        <v>38</v>
      </c>
      <c r="D92" s="9"/>
      <c r="E92" s="43"/>
      <c r="F92" s="97">
        <f>F93</f>
        <v>900</v>
      </c>
      <c r="G92" s="76">
        <f>G93</f>
        <v>800</v>
      </c>
      <c r="H92" s="19"/>
    </row>
    <row r="93" spans="1:8" ht="24">
      <c r="A93" s="36">
        <f t="shared" si="5"/>
        <v>67</v>
      </c>
      <c r="B93" s="48" t="s">
        <v>57</v>
      </c>
      <c r="C93" s="7" t="s">
        <v>38</v>
      </c>
      <c r="D93" s="7" t="s">
        <v>120</v>
      </c>
      <c r="E93" s="43"/>
      <c r="F93" s="97">
        <f>F94</f>
        <v>900</v>
      </c>
      <c r="G93" s="79">
        <f>G94</f>
        <v>800</v>
      </c>
      <c r="H93" s="18"/>
    </row>
    <row r="94" spans="1:8" ht="12.75">
      <c r="A94" s="36">
        <f t="shared" si="5"/>
        <v>68</v>
      </c>
      <c r="B94" s="1" t="s">
        <v>48</v>
      </c>
      <c r="C94" s="9" t="s">
        <v>38</v>
      </c>
      <c r="D94" s="9" t="s">
        <v>120</v>
      </c>
      <c r="E94" s="43">
        <v>200</v>
      </c>
      <c r="F94" s="96">
        <v>900</v>
      </c>
      <c r="G94" s="80">
        <v>800</v>
      </c>
      <c r="H94" s="18"/>
    </row>
    <row r="95" spans="1:8" ht="15">
      <c r="A95" s="36">
        <f t="shared" si="5"/>
        <v>69</v>
      </c>
      <c r="B95" s="2" t="s">
        <v>54</v>
      </c>
      <c r="C95" s="7" t="s">
        <v>45</v>
      </c>
      <c r="D95" s="7"/>
      <c r="E95" s="42"/>
      <c r="F95" s="97">
        <f>F96+F99</f>
        <v>29999.7</v>
      </c>
      <c r="G95" s="79">
        <f>G96+G99</f>
        <v>31200.100000000002</v>
      </c>
      <c r="H95" s="19"/>
    </row>
    <row r="96" spans="1:8" ht="12.75">
      <c r="A96" s="36">
        <f t="shared" si="5"/>
        <v>70</v>
      </c>
      <c r="B96" s="67" t="s">
        <v>146</v>
      </c>
      <c r="C96" s="7" t="s">
        <v>147</v>
      </c>
      <c r="D96" s="9"/>
      <c r="E96" s="43"/>
      <c r="F96" s="97">
        <f>F97</f>
        <v>451.7</v>
      </c>
      <c r="G96" s="79">
        <f>G97</f>
        <v>469.8</v>
      </c>
      <c r="H96" s="22"/>
    </row>
    <row r="97" spans="1:8" ht="24">
      <c r="A97" s="36">
        <f t="shared" si="5"/>
        <v>71</v>
      </c>
      <c r="B97" s="1" t="s">
        <v>35</v>
      </c>
      <c r="C97" s="7" t="s">
        <v>147</v>
      </c>
      <c r="D97" s="7" t="s">
        <v>111</v>
      </c>
      <c r="E97" s="42"/>
      <c r="F97" s="97">
        <f>F98</f>
        <v>451.7</v>
      </c>
      <c r="G97" s="79">
        <f>G98</f>
        <v>469.8</v>
      </c>
      <c r="H97" s="22"/>
    </row>
    <row r="98" spans="1:8" ht="12.75">
      <c r="A98" s="36">
        <f t="shared" si="5"/>
        <v>72</v>
      </c>
      <c r="B98" s="1" t="s">
        <v>145</v>
      </c>
      <c r="C98" s="9" t="s">
        <v>147</v>
      </c>
      <c r="D98" s="9" t="s">
        <v>111</v>
      </c>
      <c r="E98" s="43">
        <v>300</v>
      </c>
      <c r="F98" s="96">
        <v>451.7</v>
      </c>
      <c r="G98" s="80">
        <v>469.8</v>
      </c>
      <c r="H98" s="20"/>
    </row>
    <row r="99" spans="1:8" ht="15">
      <c r="A99" s="36">
        <f t="shared" si="5"/>
        <v>73</v>
      </c>
      <c r="B99" s="2" t="s">
        <v>20</v>
      </c>
      <c r="C99" s="7" t="s">
        <v>21</v>
      </c>
      <c r="D99" s="7" t="s">
        <v>0</v>
      </c>
      <c r="E99" s="42"/>
      <c r="F99" s="95">
        <f>F100+F102</f>
        <v>29548</v>
      </c>
      <c r="G99" s="81">
        <f>G100+G102</f>
        <v>30730.300000000003</v>
      </c>
      <c r="H99" s="18"/>
    </row>
    <row r="100" spans="1:8" ht="24.75">
      <c r="A100" s="36">
        <f t="shared" si="5"/>
        <v>74</v>
      </c>
      <c r="B100" s="2" t="s">
        <v>82</v>
      </c>
      <c r="C100" s="5" t="s">
        <v>21</v>
      </c>
      <c r="D100" s="7" t="s">
        <v>112</v>
      </c>
      <c r="E100" s="42"/>
      <c r="F100" s="95">
        <f>F101</f>
        <v>16778.9</v>
      </c>
      <c r="G100" s="77">
        <f>G101</f>
        <v>17450.4</v>
      </c>
      <c r="H100" s="18"/>
    </row>
    <row r="101" spans="1:8" ht="15">
      <c r="A101" s="36">
        <f t="shared" si="5"/>
        <v>75</v>
      </c>
      <c r="B101" s="1" t="s">
        <v>83</v>
      </c>
      <c r="C101" s="8" t="s">
        <v>21</v>
      </c>
      <c r="D101" s="9" t="s">
        <v>112</v>
      </c>
      <c r="E101" s="43">
        <v>300</v>
      </c>
      <c r="F101" s="96">
        <v>16778.9</v>
      </c>
      <c r="G101" s="69">
        <v>17450.4</v>
      </c>
      <c r="H101" s="26"/>
    </row>
    <row r="102" spans="1:8" ht="24.75">
      <c r="A102" s="36">
        <f t="shared" si="5"/>
        <v>76</v>
      </c>
      <c r="B102" s="2" t="s">
        <v>84</v>
      </c>
      <c r="C102" s="5" t="s">
        <v>21</v>
      </c>
      <c r="D102" s="7" t="s">
        <v>113</v>
      </c>
      <c r="E102" s="42"/>
      <c r="F102" s="95">
        <f>F103</f>
        <v>12769.1</v>
      </c>
      <c r="G102" s="76">
        <f>G103</f>
        <v>13279.9</v>
      </c>
      <c r="H102" s="24"/>
    </row>
    <row r="103" spans="1:8" ht="12.75">
      <c r="A103" s="36">
        <f t="shared" si="5"/>
        <v>77</v>
      </c>
      <c r="B103" s="53" t="s">
        <v>50</v>
      </c>
      <c r="C103" s="8" t="s">
        <v>21</v>
      </c>
      <c r="D103" s="9" t="s">
        <v>113</v>
      </c>
      <c r="E103" s="43">
        <v>300</v>
      </c>
      <c r="F103" s="96">
        <v>12769.1</v>
      </c>
      <c r="G103" s="78">
        <v>13279.9</v>
      </c>
      <c r="H103" s="18"/>
    </row>
    <row r="104" spans="1:8" ht="15">
      <c r="A104" s="36">
        <f t="shared" si="5"/>
        <v>78</v>
      </c>
      <c r="B104" s="2" t="s">
        <v>73</v>
      </c>
      <c r="C104" s="7" t="s">
        <v>66</v>
      </c>
      <c r="D104" s="7"/>
      <c r="E104" s="42"/>
      <c r="F104" s="97">
        <f>F105</f>
        <v>0</v>
      </c>
      <c r="G104" s="76">
        <f>G105</f>
        <v>0</v>
      </c>
      <c r="H104" s="24"/>
    </row>
    <row r="105" spans="1:11" ht="15">
      <c r="A105" s="36">
        <f t="shared" si="5"/>
        <v>79</v>
      </c>
      <c r="B105" s="2" t="s">
        <v>22</v>
      </c>
      <c r="C105" s="7" t="s">
        <v>23</v>
      </c>
      <c r="D105" s="7" t="s">
        <v>0</v>
      </c>
      <c r="E105" s="42"/>
      <c r="F105" s="62">
        <f>F106</f>
        <v>0</v>
      </c>
      <c r="G105" s="80">
        <v>0</v>
      </c>
      <c r="H105" s="18"/>
      <c r="J105" s="60"/>
      <c r="K105" s="60"/>
    </row>
    <row r="106" spans="1:11" ht="48">
      <c r="A106" s="70">
        <f t="shared" si="5"/>
        <v>80</v>
      </c>
      <c r="B106" s="47" t="s">
        <v>125</v>
      </c>
      <c r="C106" s="7" t="s">
        <v>23</v>
      </c>
      <c r="D106" s="7" t="s">
        <v>110</v>
      </c>
      <c r="E106" s="43"/>
      <c r="F106" s="95">
        <f>F107</f>
        <v>0</v>
      </c>
      <c r="G106" s="77">
        <f>G107</f>
        <v>0</v>
      </c>
      <c r="H106" s="18"/>
      <c r="J106" s="60"/>
      <c r="K106" s="60"/>
    </row>
    <row r="107" spans="1:11" ht="15">
      <c r="A107" s="36">
        <f t="shared" si="5"/>
        <v>81</v>
      </c>
      <c r="B107" s="1" t="s">
        <v>48</v>
      </c>
      <c r="C107" s="9" t="s">
        <v>23</v>
      </c>
      <c r="D107" s="9" t="s">
        <v>110</v>
      </c>
      <c r="E107" s="43">
        <v>200</v>
      </c>
      <c r="F107" s="96">
        <v>0</v>
      </c>
      <c r="G107" s="69">
        <v>0</v>
      </c>
      <c r="H107" s="26"/>
      <c r="J107" s="60"/>
      <c r="K107" s="60"/>
    </row>
    <row r="108" spans="1:11" ht="15">
      <c r="A108" s="36">
        <f t="shared" si="5"/>
        <v>82</v>
      </c>
      <c r="B108" s="2" t="s">
        <v>67</v>
      </c>
      <c r="C108" s="7" t="s">
        <v>68</v>
      </c>
      <c r="D108" s="7"/>
      <c r="E108" s="42"/>
      <c r="F108" s="97">
        <f>F109</f>
        <v>3000</v>
      </c>
      <c r="G108" s="76">
        <f>G109</f>
        <v>3000</v>
      </c>
      <c r="H108" s="24"/>
      <c r="J108" s="60"/>
      <c r="K108" s="60"/>
    </row>
    <row r="109" spans="1:11" ht="15">
      <c r="A109" s="36">
        <f t="shared" si="5"/>
        <v>83</v>
      </c>
      <c r="B109" s="2" t="s">
        <v>24</v>
      </c>
      <c r="C109" s="7" t="s">
        <v>25</v>
      </c>
      <c r="D109" s="7" t="s">
        <v>0</v>
      </c>
      <c r="E109" s="42"/>
      <c r="F109" s="62">
        <f>F111+F113</f>
        <v>3000</v>
      </c>
      <c r="G109" s="80">
        <f>G110</f>
        <v>3000</v>
      </c>
      <c r="H109" s="18"/>
      <c r="J109" s="60"/>
      <c r="K109" s="60"/>
    </row>
    <row r="110" spans="1:11" ht="60">
      <c r="A110" s="36">
        <f t="shared" si="5"/>
        <v>84</v>
      </c>
      <c r="B110" s="47" t="s">
        <v>86</v>
      </c>
      <c r="C110" s="7" t="s">
        <v>25</v>
      </c>
      <c r="D110" s="7"/>
      <c r="E110" s="42"/>
      <c r="F110" s="95">
        <f>F111+F113</f>
        <v>3000</v>
      </c>
      <c r="G110" s="77">
        <f>G111+G113</f>
        <v>3000</v>
      </c>
      <c r="H110" s="18"/>
      <c r="J110" s="60"/>
      <c r="K110" s="60"/>
    </row>
    <row r="111" spans="1:11" ht="15">
      <c r="A111" s="36">
        <f t="shared" si="5"/>
        <v>85</v>
      </c>
      <c r="B111" s="46" t="s">
        <v>58</v>
      </c>
      <c r="C111" s="9" t="s">
        <v>25</v>
      </c>
      <c r="D111" s="7" t="s">
        <v>115</v>
      </c>
      <c r="E111" s="43"/>
      <c r="F111" s="62">
        <f>F112</f>
        <v>2000</v>
      </c>
      <c r="G111" s="76">
        <f>G112</f>
        <v>2000</v>
      </c>
      <c r="H111" s="26"/>
      <c r="J111" s="60"/>
      <c r="K111" s="60"/>
    </row>
    <row r="112" spans="1:11" ht="15">
      <c r="A112" s="36">
        <f t="shared" si="5"/>
        <v>86</v>
      </c>
      <c r="B112" s="1" t="s">
        <v>48</v>
      </c>
      <c r="C112" s="9" t="s">
        <v>25</v>
      </c>
      <c r="D112" s="9" t="s">
        <v>115</v>
      </c>
      <c r="E112" s="43">
        <v>200</v>
      </c>
      <c r="F112" s="96">
        <v>2000</v>
      </c>
      <c r="G112" s="69">
        <v>2000</v>
      </c>
      <c r="H112" s="26"/>
      <c r="J112" s="60"/>
      <c r="K112" s="60"/>
    </row>
    <row r="113" spans="1:11" ht="15">
      <c r="A113" s="36">
        <f t="shared" si="5"/>
        <v>87</v>
      </c>
      <c r="B113" s="2" t="s">
        <v>33</v>
      </c>
      <c r="C113" s="9" t="s">
        <v>25</v>
      </c>
      <c r="D113" s="7" t="s">
        <v>116</v>
      </c>
      <c r="E113" s="43"/>
      <c r="F113" s="97">
        <f>F114</f>
        <v>1000</v>
      </c>
      <c r="G113" s="76">
        <f>G114</f>
        <v>1000</v>
      </c>
      <c r="H113" s="24"/>
      <c r="J113" s="60"/>
      <c r="K113" s="60"/>
    </row>
    <row r="114" spans="1:11" ht="12.75">
      <c r="A114" s="36">
        <f t="shared" si="5"/>
        <v>88</v>
      </c>
      <c r="B114" s="1" t="s">
        <v>48</v>
      </c>
      <c r="C114" s="9" t="s">
        <v>25</v>
      </c>
      <c r="D114" s="9" t="s">
        <v>116</v>
      </c>
      <c r="E114" s="43">
        <v>200</v>
      </c>
      <c r="F114" s="96">
        <v>1000</v>
      </c>
      <c r="G114" s="78">
        <v>1000</v>
      </c>
      <c r="H114" s="18"/>
      <c r="J114" s="60"/>
      <c r="K114" s="60"/>
    </row>
    <row r="115" spans="1:8" ht="24.75">
      <c r="A115" s="36">
        <v>1</v>
      </c>
      <c r="B115" s="2" t="s">
        <v>126</v>
      </c>
      <c r="C115" s="7"/>
      <c r="D115" s="7"/>
      <c r="E115" s="42"/>
      <c r="F115" s="97">
        <f aca="true" t="shared" si="6" ref="F115:G117">F116</f>
        <v>0</v>
      </c>
      <c r="G115" s="76">
        <f t="shared" si="6"/>
        <v>0</v>
      </c>
      <c r="H115" s="24"/>
    </row>
    <row r="116" spans="1:8" ht="12.75">
      <c r="A116" s="36">
        <v>2</v>
      </c>
      <c r="B116" s="32" t="s">
        <v>52</v>
      </c>
      <c r="C116" s="33" t="s">
        <v>32</v>
      </c>
      <c r="D116" s="34"/>
      <c r="E116" s="56"/>
      <c r="F116" s="102">
        <f t="shared" si="6"/>
        <v>0</v>
      </c>
      <c r="G116" s="78">
        <f t="shared" si="6"/>
        <v>0</v>
      </c>
      <c r="H116" s="18"/>
    </row>
    <row r="117" spans="1:7" ht="12.75">
      <c r="A117" s="36">
        <v>3</v>
      </c>
      <c r="B117" s="32" t="s">
        <v>42</v>
      </c>
      <c r="C117" s="33" t="s">
        <v>32</v>
      </c>
      <c r="D117" s="7"/>
      <c r="E117" s="56"/>
      <c r="F117" s="102">
        <f t="shared" si="6"/>
        <v>0</v>
      </c>
      <c r="G117" s="90">
        <f t="shared" si="6"/>
        <v>0</v>
      </c>
    </row>
    <row r="118" spans="1:7" ht="24">
      <c r="A118" s="36">
        <v>5</v>
      </c>
      <c r="B118" s="32" t="s">
        <v>87</v>
      </c>
      <c r="C118" s="33" t="s">
        <v>32</v>
      </c>
      <c r="D118" s="7" t="s">
        <v>117</v>
      </c>
      <c r="E118" s="56"/>
      <c r="F118" s="103">
        <f>F119+F120</f>
        <v>0</v>
      </c>
      <c r="G118" s="91">
        <f>G119</f>
        <v>0</v>
      </c>
    </row>
    <row r="119" spans="1:7" ht="24">
      <c r="A119" s="36">
        <v>6</v>
      </c>
      <c r="B119" s="1" t="s">
        <v>70</v>
      </c>
      <c r="C119" s="35" t="s">
        <v>32</v>
      </c>
      <c r="D119" s="9" t="s">
        <v>117</v>
      </c>
      <c r="E119" s="73" t="s">
        <v>74</v>
      </c>
      <c r="F119" s="102">
        <v>0</v>
      </c>
      <c r="G119" s="91">
        <v>0</v>
      </c>
    </row>
    <row r="120" spans="1:7" ht="13.5" thickBot="1">
      <c r="A120" s="65"/>
      <c r="B120" s="1" t="s">
        <v>51</v>
      </c>
      <c r="C120" s="66" t="s">
        <v>32</v>
      </c>
      <c r="D120" s="9" t="s">
        <v>117</v>
      </c>
      <c r="E120" s="74" t="s">
        <v>135</v>
      </c>
      <c r="F120" s="104">
        <v>0</v>
      </c>
      <c r="G120" s="91">
        <v>0</v>
      </c>
    </row>
    <row r="121" spans="1:8" ht="15" customHeight="1" thickBot="1">
      <c r="A121" s="126" t="s">
        <v>26</v>
      </c>
      <c r="B121" s="127"/>
      <c r="C121" s="127"/>
      <c r="D121" s="127"/>
      <c r="E121" s="127"/>
      <c r="F121" s="68">
        <f>F6+F25+F117</f>
        <v>116622.7</v>
      </c>
      <c r="G121" s="92">
        <f>G6+G25+G117</f>
        <v>120774.7</v>
      </c>
      <c r="H121" s="17"/>
    </row>
    <row r="123" spans="2:7" ht="12.75">
      <c r="B123" s="12"/>
      <c r="F123" s="4">
        <f>(F121-F99-F43-F57-F36)*2.5%</f>
        <v>2043.1149999999998</v>
      </c>
      <c r="G123" s="4">
        <f>(G121-G99-G57-G43-G36)*5%</f>
        <v>4118.625</v>
      </c>
    </row>
    <row r="124" spans="2:8" ht="12.75" customHeight="1">
      <c r="B124" s="49"/>
      <c r="F124" s="4"/>
      <c r="G124" s="4"/>
      <c r="H124" s="4"/>
    </row>
    <row r="125" spans="6:7" ht="12.75">
      <c r="F125" s="10"/>
      <c r="G125" s="10"/>
    </row>
    <row r="126" spans="6:7" ht="12.75">
      <c r="F126" s="4">
        <f>116622.7-F121</f>
        <v>0</v>
      </c>
      <c r="G126" s="4">
        <f>120774.7-G121</f>
        <v>0</v>
      </c>
    </row>
    <row r="128" spans="6:7" ht="12.75">
      <c r="F128" s="4"/>
      <c r="G128" s="4"/>
    </row>
  </sheetData>
  <sheetProtection/>
  <mergeCells count="5">
    <mergeCell ref="D1:G1"/>
    <mergeCell ref="H3:K3"/>
    <mergeCell ref="B3:F3"/>
    <mergeCell ref="C2:G2"/>
    <mergeCell ref="A121:E121"/>
  </mergeCells>
  <printOptions/>
  <pageMargins left="0.2362204724409449" right="0.2362204724409449" top="0.15748031496062992" bottom="0.15748031496062992" header="0.31496062992125984" footer="0.31496062992125984"/>
  <pageSetup horizontalDpi="600" verticalDpi="600" orientation="portrait" paperSize="9" scale="58" r:id="rId1"/>
  <rowBreaks count="1" manualBreakCount="1">
    <brk id="60" max="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Svetlana</cp:lastModifiedBy>
  <cp:lastPrinted>2020-12-21T13:36:19Z</cp:lastPrinted>
  <dcterms:created xsi:type="dcterms:W3CDTF">2013-01-29T06:46:52Z</dcterms:created>
  <dcterms:modified xsi:type="dcterms:W3CDTF">2020-12-21T13:36:20Z</dcterms:modified>
  <cp:category/>
  <cp:version/>
  <cp:contentType/>
  <cp:contentStatus/>
</cp:coreProperties>
</file>